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250" windowHeight="12270" activeTab="1"/>
  </bookViews>
  <sheets>
    <sheet name="Итоговый рейтинг" sheetId="4" r:id="rId1"/>
    <sheet name="Мониторинг" sheetId="1" r:id="rId2"/>
  </sheets>
  <calcPr calcId="145621"/>
</workbook>
</file>

<file path=xl/calcChain.xml><?xml version="1.0" encoding="utf-8"?>
<calcChain xmlns="http://schemas.openxmlformats.org/spreadsheetml/2006/main">
  <c r="D34" i="1" l="1"/>
  <c r="D13" i="1" l="1"/>
  <c r="L13" i="1" l="1"/>
  <c r="E82" i="1" l="1"/>
  <c r="J5" i="4" s="1"/>
  <c r="F82" i="1"/>
  <c r="J6" i="4" s="1"/>
  <c r="G82" i="1"/>
  <c r="J7" i="4" s="1"/>
  <c r="H82" i="1"/>
  <c r="J8" i="4" s="1"/>
  <c r="I82" i="1"/>
  <c r="J9" i="4" s="1"/>
  <c r="J82" i="1"/>
  <c r="J10" i="4" s="1"/>
  <c r="K82" i="1"/>
  <c r="J11" i="4" s="1"/>
  <c r="L82" i="1"/>
  <c r="M82" i="1"/>
  <c r="J13" i="4" s="1"/>
  <c r="N82" i="1"/>
  <c r="J14" i="4" s="1"/>
  <c r="O82" i="1"/>
  <c r="J15" i="4" s="1"/>
  <c r="P82" i="1"/>
  <c r="J16" i="4" s="1"/>
  <c r="Q82" i="1"/>
  <c r="J17" i="4" s="1"/>
  <c r="D82" i="1"/>
  <c r="J4" i="4" s="1"/>
  <c r="E75" i="1"/>
  <c r="I5" i="4" s="1"/>
  <c r="F75" i="1"/>
  <c r="I6" i="4" s="1"/>
  <c r="G75" i="1"/>
  <c r="I7" i="4" s="1"/>
  <c r="H75" i="1"/>
  <c r="I8" i="4" s="1"/>
  <c r="I75" i="1"/>
  <c r="I9" i="4" s="1"/>
  <c r="J75" i="1"/>
  <c r="I10" i="4" s="1"/>
  <c r="K75" i="1"/>
  <c r="I11" i="4" s="1"/>
  <c r="L75" i="1"/>
  <c r="I12" i="4" s="1"/>
  <c r="M75" i="1"/>
  <c r="I13" i="4" s="1"/>
  <c r="N75" i="1"/>
  <c r="I14" i="4" s="1"/>
  <c r="O75" i="1"/>
  <c r="I15" i="4" s="1"/>
  <c r="P75" i="1"/>
  <c r="I16" i="4" s="1"/>
  <c r="Q75" i="1"/>
  <c r="I17" i="4" s="1"/>
  <c r="D75" i="1"/>
  <c r="I4" i="4" s="1"/>
  <c r="E69" i="1"/>
  <c r="F69" i="1"/>
  <c r="H6" i="4" s="1"/>
  <c r="G69" i="1"/>
  <c r="H7" i="4" s="1"/>
  <c r="H69" i="1"/>
  <c r="H8" i="4" s="1"/>
  <c r="I69" i="1"/>
  <c r="H9" i="4" s="1"/>
  <c r="J69" i="1"/>
  <c r="H10" i="4" s="1"/>
  <c r="K69" i="1"/>
  <c r="H11" i="4" s="1"/>
  <c r="L69" i="1"/>
  <c r="H12" i="4" s="1"/>
  <c r="M69" i="1"/>
  <c r="H13" i="4" s="1"/>
  <c r="N69" i="1"/>
  <c r="H14" i="4" s="1"/>
  <c r="O69" i="1"/>
  <c r="H15" i="4" s="1"/>
  <c r="P69" i="1"/>
  <c r="H16" i="4" s="1"/>
  <c r="Q69" i="1"/>
  <c r="H17" i="4" s="1"/>
  <c r="D69" i="1"/>
  <c r="H4" i="4" s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D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D5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D39" i="1"/>
  <c r="D32" i="1" s="1"/>
  <c r="E25" i="1"/>
  <c r="E5" i="4" s="1"/>
  <c r="F25" i="1"/>
  <c r="E6" i="4" s="1"/>
  <c r="G25" i="1"/>
  <c r="E7" i="4" s="1"/>
  <c r="H25" i="1"/>
  <c r="E8" i="4" s="1"/>
  <c r="I25" i="1"/>
  <c r="E9" i="4" s="1"/>
  <c r="J25" i="1"/>
  <c r="E10" i="4" s="1"/>
  <c r="K25" i="1"/>
  <c r="E11" i="4" s="1"/>
  <c r="L25" i="1"/>
  <c r="E12" i="4" s="1"/>
  <c r="M25" i="1"/>
  <c r="E13" i="4" s="1"/>
  <c r="N25" i="1"/>
  <c r="E14" i="4" s="1"/>
  <c r="O25" i="1"/>
  <c r="E15" i="4" s="1"/>
  <c r="P25" i="1"/>
  <c r="E16" i="4" s="1"/>
  <c r="Q25" i="1"/>
  <c r="E17" i="4" s="1"/>
  <c r="D25" i="1"/>
  <c r="E4" i="4" s="1"/>
  <c r="E13" i="1"/>
  <c r="E9" i="1" s="1"/>
  <c r="C5" i="4" s="1"/>
  <c r="F13" i="1"/>
  <c r="F9" i="1" s="1"/>
  <c r="C6" i="4" s="1"/>
  <c r="G13" i="1"/>
  <c r="G9" i="1" s="1"/>
  <c r="C7" i="4" s="1"/>
  <c r="H13" i="1"/>
  <c r="H9" i="1" s="1"/>
  <c r="C8" i="4" s="1"/>
  <c r="I13" i="1"/>
  <c r="I9" i="1" s="1"/>
  <c r="C9" i="4" s="1"/>
  <c r="J13" i="1"/>
  <c r="J9" i="1" s="1"/>
  <c r="C10" i="4" s="1"/>
  <c r="K13" i="1"/>
  <c r="K9" i="1" s="1"/>
  <c r="C11" i="4" s="1"/>
  <c r="L9" i="1"/>
  <c r="C12" i="4" s="1"/>
  <c r="M13" i="1"/>
  <c r="M9" i="1" s="1"/>
  <c r="C13" i="4" s="1"/>
  <c r="N13" i="1"/>
  <c r="N9" i="1" s="1"/>
  <c r="C14" i="4" s="1"/>
  <c r="O13" i="1"/>
  <c r="O9" i="1" s="1"/>
  <c r="C15" i="4" s="1"/>
  <c r="P13" i="1"/>
  <c r="P9" i="1" s="1"/>
  <c r="C16" i="4" s="1"/>
  <c r="Q13" i="1"/>
  <c r="Q9" i="1" s="1"/>
  <c r="D9" i="1"/>
  <c r="C4" i="4" s="1"/>
  <c r="E22" i="1"/>
  <c r="D5" i="4" s="1"/>
  <c r="F22" i="1"/>
  <c r="D6" i="4" s="1"/>
  <c r="G22" i="1"/>
  <c r="D7" i="4" s="1"/>
  <c r="H22" i="1"/>
  <c r="D8" i="4" s="1"/>
  <c r="I22" i="1"/>
  <c r="D9" i="4" s="1"/>
  <c r="J22" i="1"/>
  <c r="D10" i="4" s="1"/>
  <c r="K22" i="1"/>
  <c r="D11" i="4" s="1"/>
  <c r="L22" i="1"/>
  <c r="D12" i="4" s="1"/>
  <c r="M22" i="1"/>
  <c r="D13" i="4" s="1"/>
  <c r="N22" i="1"/>
  <c r="D14" i="4" s="1"/>
  <c r="O22" i="1"/>
  <c r="D15" i="4" s="1"/>
  <c r="P22" i="1"/>
  <c r="D16" i="4" s="1"/>
  <c r="Q22" i="1"/>
  <c r="D17" i="4" s="1"/>
  <c r="D22" i="1"/>
  <c r="D4" i="4" s="1"/>
  <c r="K51" i="1" l="1"/>
  <c r="G11" i="4" s="1"/>
  <c r="G51" i="1"/>
  <c r="G7" i="4" s="1"/>
  <c r="J51" i="1"/>
  <c r="G10" i="4" s="1"/>
  <c r="F51" i="1"/>
  <c r="G6" i="4" s="1"/>
  <c r="L51" i="1"/>
  <c r="G12" i="4" s="1"/>
  <c r="H51" i="1"/>
  <c r="G8" i="4" s="1"/>
  <c r="D51" i="1"/>
  <c r="G4" i="4" s="1"/>
  <c r="F4" i="4"/>
  <c r="Q51" i="1"/>
  <c r="G17" i="4" s="1"/>
  <c r="C17" i="4"/>
  <c r="P51" i="1"/>
  <c r="G16" i="4" s="1"/>
  <c r="O51" i="1"/>
  <c r="G15" i="4" s="1"/>
  <c r="N51" i="1"/>
  <c r="G14" i="4" s="1"/>
  <c r="N32" i="1"/>
  <c r="F14" i="4" s="1"/>
  <c r="M51" i="1"/>
  <c r="G13" i="4" s="1"/>
  <c r="I51" i="1"/>
  <c r="G9" i="4" s="1"/>
  <c r="F32" i="1"/>
  <c r="F6" i="4" s="1"/>
  <c r="E51" i="1"/>
  <c r="G5" i="4" s="1"/>
  <c r="O32" i="1"/>
  <c r="F15" i="4" s="1"/>
  <c r="J32" i="1"/>
  <c r="F10" i="4" s="1"/>
  <c r="K10" i="4" s="1"/>
  <c r="H5" i="4"/>
  <c r="J12" i="4"/>
  <c r="K32" i="1"/>
  <c r="F11" i="4" s="1"/>
  <c r="G32" i="1"/>
  <c r="F7" i="4" s="1"/>
  <c r="Q32" i="1"/>
  <c r="F17" i="4" s="1"/>
  <c r="M32" i="1"/>
  <c r="F13" i="4" s="1"/>
  <c r="I32" i="1"/>
  <c r="E32" i="1"/>
  <c r="F5" i="4" s="1"/>
  <c r="P32" i="1"/>
  <c r="F16" i="4" s="1"/>
  <c r="L32" i="1"/>
  <c r="F12" i="4" s="1"/>
  <c r="H32" i="1"/>
  <c r="F8" i="4" s="1"/>
  <c r="K7" i="4" l="1"/>
  <c r="N7" i="4" s="1"/>
  <c r="K11" i="4"/>
  <c r="K6" i="4"/>
  <c r="M6" i="4" s="1"/>
  <c r="K4" i="4"/>
  <c r="N4" i="4" s="1"/>
  <c r="D6" i="1"/>
  <c r="N11" i="4"/>
  <c r="M11" i="4"/>
  <c r="M10" i="4"/>
  <c r="N10" i="4"/>
  <c r="M7" i="4"/>
  <c r="N6" i="4"/>
  <c r="F9" i="4"/>
  <c r="K9" i="4" s="1"/>
  <c r="I6" i="1"/>
  <c r="K17" i="4"/>
  <c r="Q6" i="1"/>
  <c r="K16" i="4"/>
  <c r="M16" i="4" s="1"/>
  <c r="P6" i="1"/>
  <c r="K15" i="4"/>
  <c r="N15" i="4" s="1"/>
  <c r="O6" i="1"/>
  <c r="K14" i="4"/>
  <c r="N6" i="1"/>
  <c r="K13" i="4"/>
  <c r="M6" i="1"/>
  <c r="K6" i="1"/>
  <c r="F6" i="1"/>
  <c r="K8" i="4"/>
  <c r="H6" i="1"/>
  <c r="K5" i="4"/>
  <c r="N5" i="4" s="1"/>
  <c r="E6" i="1"/>
  <c r="G6" i="1"/>
  <c r="K12" i="4"/>
  <c r="N12" i="4" s="1"/>
  <c r="L6" i="1"/>
  <c r="J6" i="1"/>
  <c r="M4" i="4" l="1"/>
  <c r="M17" i="4"/>
  <c r="N17" i="4"/>
  <c r="M14" i="4"/>
  <c r="N14" i="4"/>
  <c r="N13" i="4"/>
  <c r="M13" i="4"/>
  <c r="N9" i="4"/>
  <c r="M9" i="4"/>
  <c r="N8" i="4"/>
  <c r="M8" i="4"/>
  <c r="N16" i="4"/>
  <c r="M15" i="4"/>
  <c r="M5" i="4"/>
  <c r="M12" i="4"/>
  <c r="L4" i="4"/>
  <c r="L16" i="4"/>
  <c r="L14" i="4"/>
  <c r="L9" i="4"/>
  <c r="L6" i="4"/>
  <c r="L15" i="4"/>
  <c r="L10" i="4"/>
  <c r="L5" i="4"/>
  <c r="L8" i="4"/>
  <c r="L13" i="4"/>
  <c r="L12" i="4"/>
  <c r="L7" i="4"/>
  <c r="L11" i="4"/>
  <c r="L17" i="4"/>
</calcChain>
</file>

<file path=xl/comments1.xml><?xml version="1.0" encoding="utf-8"?>
<comments xmlns="http://schemas.openxmlformats.org/spreadsheetml/2006/main">
  <authors>
    <author>Пользователь</author>
  </authors>
  <commentList>
    <comment ref="D20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на сайте размещен график приема депутатов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на сайте размещен график приема депутатов</t>
        </r>
      </text>
    </comment>
    <comment ref="D65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на сайте размещен график приема</t>
        </r>
      </text>
    </comment>
  </commentList>
</comments>
</file>

<file path=xl/sharedStrings.xml><?xml version="1.0" encoding="utf-8"?>
<sst xmlns="http://schemas.openxmlformats.org/spreadsheetml/2006/main" count="191" uniqueCount="134">
  <si>
    <t>№</t>
  </si>
  <si>
    <t xml:space="preserve">Наименование показателя </t>
  </si>
  <si>
    <t>Всего</t>
  </si>
  <si>
    <t>1. Первоначально утвержденный бюджет (далее – муниципальное образование):</t>
  </si>
  <si>
    <t>Итого</t>
  </si>
  <si>
    <t>1.1</t>
  </si>
  <si>
    <t>Дополнительно:</t>
  </si>
  <si>
    <t>1.2</t>
  </si>
  <si>
    <t xml:space="preserve">Размещен ли на официальном сайте в сети "Интернет", бюджет за отчетный финансовый год и плановый период в формате бюджета для граждан? </t>
  </si>
  <si>
    <t>Дополнительно, содержатся ли в составе следующие ключевые элементы:</t>
  </si>
  <si>
    <t>глоссарий, разъясняющий основные понятия, используемые в бюджетном процессе, такие как "бюджет", "доходы бюджета", "расходы бюджета", "межбюджетные трансферты" и иные необходимые термины</t>
  </si>
  <si>
    <t>сведения о расходной части бюджета с детализацией по одному из признаков: по муниципальным программам 
(с указанием непрограммных расходов), по ведомствам, по разделам и подразделам</t>
  </si>
  <si>
    <t>контактная информация для граждан, в том числе сведения о местонахождении, контактных телефонах, адресах электронной почты финансового органа муниципального образования края, а также сведения о возможном участии граждан в обсуждении бюджетных вопросов</t>
  </si>
  <si>
    <t>описание механизмов взаимодействия граждан с депутатами представительного органа муниципального образования края</t>
  </si>
  <si>
    <t>2. Внесение изменений в решение о бюджете на отчетный финансовый год и плановый период</t>
  </si>
  <si>
    <t>2.1</t>
  </si>
  <si>
    <t>Размещено ли в открытом доступе на официальном сайте в сети "Интернет" решение о внесении изменений в решение о бюджете на отчетный финансовый год и плановый период?</t>
  </si>
  <si>
    <t>3.1</t>
  </si>
  <si>
    <t>3.2</t>
  </si>
  <si>
    <t>3.3</t>
  </si>
  <si>
    <t>3.4</t>
  </si>
  <si>
    <t>3.5</t>
  </si>
  <si>
    <t>4. Годовой отчет об исполнении бюджета</t>
  </si>
  <si>
    <t>4.1</t>
  </si>
  <si>
    <t>Размещен ли проект решения об исполнении бюджета в открытом доступе на официальном сайте в сети "Интернет"?</t>
  </si>
  <si>
    <t>об объеме и структуре муниципального долга</t>
  </si>
  <si>
    <t>4.2</t>
  </si>
  <si>
    <t>Размещено ли на официальном сайте в сети "Интернет" решение об исполнении бюджета в формате бюджет для граждан</t>
  </si>
  <si>
    <t>сведения о реализации в отчетном финансовом году общественно значимых проектов, в том числе: наименование проекта, место реализации, объем финансирования в отчетном финансовом году в сравнении с запланированными значениями</t>
  </si>
  <si>
    <t>4.3</t>
  </si>
  <si>
    <t>Размещены ли сведения на официальном сайте в сети "Интернет" о проведении публичных слушаний по годовому отчету об исполнении бюджета?</t>
  </si>
  <si>
    <t>4.4</t>
  </si>
  <si>
    <t>Размещен ли на официальном сайте в сети "Интернет" итоговый документ (протокол), принятый по результатам публичных слушаний?</t>
  </si>
  <si>
    <t>4.5</t>
  </si>
  <si>
    <t>Размещено ли на официальном сайте в сети "Интернет" решение об исполнении бюджета?</t>
  </si>
  <si>
    <t>5. Проект бюджета и материалы к нему:</t>
  </si>
  <si>
    <t>5.1</t>
  </si>
  <si>
    <t>Размещен ли проект решения о бюджете в открытом доступе на официальном сайте в сети "Интернет"?</t>
  </si>
  <si>
    <t>Дополнительно, содержится ли в составе материалов к проекту решения о бюджете информации:</t>
  </si>
  <si>
    <t>5.2</t>
  </si>
  <si>
    <t>Размещен ли на официальном сайте в сети "Интернет" проект решения о бюджете в формате бюджет для граждан?</t>
  </si>
  <si>
    <t>сведения о планируемых основных характеристик бюджета, в том числе сведения о доходах и расходах, дефицит/профицит бюджета</t>
  </si>
  <si>
    <t>сведения о реализации в отчетном финансовом году общественно значимых проектов, в том числе: наименование проекта, место реализации, объем финансирования в очередном финансовом году и плановом периоде</t>
  </si>
  <si>
    <t>5.3</t>
  </si>
  <si>
    <t>Размещены ли сведения на официальном сайте в сети "Интернет" о проведении публичных слушаний по проекту бюджета?</t>
  </si>
  <si>
    <t>5.4</t>
  </si>
  <si>
    <t>6.1</t>
  </si>
  <si>
    <t>6.2</t>
  </si>
  <si>
    <t>6.3</t>
  </si>
  <si>
    <t>7.1</t>
  </si>
  <si>
    <t>7.2</t>
  </si>
  <si>
    <t>8.1</t>
  </si>
  <si>
    <t>8.2</t>
  </si>
  <si>
    <t>8.3</t>
  </si>
  <si>
    <t>Размещен ли на официальном сайте в сети "Интернет" порядок разработки, реализации и оценки эффективности муниципальных программ, а также корректировки предоставляемых бюджетных средств исходя из уровня достижения результатов?</t>
  </si>
  <si>
    <t>8.4</t>
  </si>
  <si>
    <t>Размещен ли на официальном сайте в сети "Интернет" порядок оценки эффективности налоговых льгот и пониженных ставок налогов (налоговых расходов, обусловленных налоговыми льготами и пониженными ставками налогов)?</t>
  </si>
  <si>
    <t>Размещен ли на официальном сайте в сети "Интернет" порядок конкурсного распределения бюджетных ассигнований на исполнение принимаемых расходных обязательств согласно эффективности планируемых мероприятий?</t>
  </si>
  <si>
    <t>Размещена ли на официальном сайте в сети "Интернет" последняя версия реестра расходных обязательств муниципального образования края?</t>
  </si>
  <si>
    <t>ГП "Город Николаевск-на-Амуре"</t>
  </si>
  <si>
    <t>ГП "Рабочий поселок Многовершинный"</t>
  </si>
  <si>
    <t>Администрация ГП "Рабочий поселок Лазарев"</t>
  </si>
  <si>
    <t>Магинское СП</t>
  </si>
  <si>
    <t>Иннокентьевское СП</t>
  </si>
  <si>
    <t>Константиновское СП</t>
  </si>
  <si>
    <t>Красносельское СП</t>
  </si>
  <si>
    <t>Нигирское СП</t>
  </si>
  <si>
    <t>Нижнепронгенское СП</t>
  </si>
  <si>
    <t>Озерпахское СП</t>
  </si>
  <si>
    <t>Оремифское СП</t>
  </si>
  <si>
    <t>Пуирское СП</t>
  </si>
  <si>
    <t>Члянское СП</t>
  </si>
  <si>
    <t>СП "Село Орель-Чля"</t>
  </si>
  <si>
    <t>Размещено ли первоначально принятое решение о бюджете на отчетный финансовый год и плановый период в открытом доступе на официальном сайте муниципального образования района (далее -  официальный сайт сети "Интернет")</t>
  </si>
  <si>
    <t>Дополнительно, в случае содержания в составе решения о бюджете приложения о прогназируемых объемах поступлений по видам доходов на очередной финансовый год и плановый период, детализированно по видам доходов, как минимум, до уровня подгруппы или статьи классификации доходов бюджетов, муниципальное образование получает дополнительно 0,1 балла (максимальное количество дополнительных баллов 0,1)</t>
  </si>
  <si>
    <t>глоссарий, разъясняющий основные понятия, используемые в бюджетном процессе, такие как "бюджет", доходы бюджета", "расходы бюджета", "межбюджетные трансферты" и иные необходимые термины;</t>
  </si>
  <si>
    <t>основные характеристики бюджета муниципального образования района (в абсолютных и относительных велечинах), в том числе сведения о доходах и расходах, межбюджетных трансфертах, планируемых к получению из краевого и районного бюджетов, а так же дефицит/профицит бюджета;</t>
  </si>
  <si>
    <t>объем и структура налоговых и неналоговых доходов, а так же межбюджетных трансфертов, поступающих в бюджет муниципального образования района, в динамике (фактические значения за отчетный год, плановые значения (или оценка) в текущем году,прогноз на очередной финансовый год и плановый период);</t>
  </si>
  <si>
    <t>сведения о расходной части бюджета с детализацией по одному из признаков: по муниципальным программам (с указанием непрограммных расходов), по ведомствам, по разделам и подразделам;</t>
  </si>
  <si>
    <t>сведения об общнственно значимых проектах, в том числе наименование проекта, место реализации, сроки реализации (для объектов капитального строительства - срок ввода в эксплуатацию), объем финансирования с разбивкой по годам;</t>
  </si>
  <si>
    <t>контактная информация для граждан, в том числе сведенния о местонахождении, контактных телефонах, адресах электронной почты финансового органа муниципального образования района, а также сведения о возможном участии граждан в обсуждении бюджетных вопросов;</t>
  </si>
  <si>
    <t>описание механизмов взаимодействия граждан с депутатаит представительного органа муниципального образования района.</t>
  </si>
  <si>
    <t>Размещены ли на официальном сайте в сети "Интернет" ежемесячные отчеты об исполнении бюджета муниципального образования района в отчетном году по доходам в разрезе видов доходов?</t>
  </si>
  <si>
    <t>Размещены ли на официальном сайте в сети "Интернет" ежемесячные отчеты об исполнении бюджета муниципального образования района в отчетном году по расходам в разрезе видов расходов?</t>
  </si>
  <si>
    <t xml:space="preserve">Размещена ли на официальном сайте в сети "Интернет" ежемесячная информация об объеме муниципального долга муниципального образования района за отчетный год?  </t>
  </si>
  <si>
    <t xml:space="preserve">Размещена ли на официальном сайте в сети "Интернет" ежемесячная информация об объеме кредиторской задолженности по расходам бюджета муниципального образования района за отчетный год? </t>
  </si>
  <si>
    <t>о доходах муниципального образования района в соответствии с бюджетной классификацией Российской Федерации</t>
  </si>
  <si>
    <t>о расходах муниципального образования района в соответствии с бюджетной классификацией Российской Федерации</t>
  </si>
  <si>
    <t>сведения о планируемых и фактических значениях основных характеристик бюджета муниципального образования района, в том числе сведения о доходах и расходах, дефицит/профицит бюджета</t>
  </si>
  <si>
    <t>объем и структура налоговых и неналоговых доходов, а также межбюджетных трансфертов, поступающих в бюджет муниципального образования района</t>
  </si>
  <si>
    <t>о планируемых доходах муниципального образования района в соответствии с бюджетной классификацией Российской Федерации</t>
  </si>
  <si>
    <t>о планируемых расходах муниципального образования района в соответствии с бюджетной классификацией Российской Федерации</t>
  </si>
  <si>
    <t>о налоговых льготах, планируемых к предоставлению в соответствии с решениями представительного органа муниципального образования района</t>
  </si>
  <si>
    <t>контактная информация для граждан, в том числе сведения о местонахождении, контактных телефонах, адресах электронной почты финансового органа муниципального образования района, а также сведения о возможном участии граждан в обсуждении бюджетных вопросов</t>
  </si>
  <si>
    <t>описание механизмов взаимодействия граждан с депутатами представительного органа муниципального образования района</t>
  </si>
  <si>
    <t>6. Сведения о муниципальных программах.</t>
  </si>
  <si>
    <t>6.4</t>
  </si>
  <si>
    <t>Размещены ли на официальном сайте в сети "Интернет" действующие муниципальные программы?</t>
  </si>
  <si>
    <t>Размещена ли на официальном сайте в сети "Интернет" ежегодная информация о фактических результатах реализации действующих муниципальных программ муниципального образования района?</t>
  </si>
  <si>
    <t xml:space="preserve">Размещен ли годовой отчет о ходе реализации и оценке эффективности муниципальных программ муниципального образования района? </t>
  </si>
  <si>
    <t>7. Размещение муниципальных правовых актов.</t>
  </si>
  <si>
    <t>7.3</t>
  </si>
  <si>
    <t>7.4</t>
  </si>
  <si>
    <t>7.5</t>
  </si>
  <si>
    <t>Размещены ли на официальном сайте в сети "Интернет" методики прогнозирования поступлений доходов в бюджет муниципального образования края по всем главным администраторам доходов бюджета муниципального образования района?</t>
  </si>
  <si>
    <t>Размещены ли на официальном сайте в сети "Интернет" порядок и методика планирования бюджетных ассигнований муниципального образования района?</t>
  </si>
  <si>
    <t>Размещены ли на официальном сайте в сети "Интернет" методики прогнозирования поступлений по источникам финансирования дефицита бюджета муниципального образования района по всем главным администраторам источников финансирования дефицита бюджета муниципального образования района?</t>
  </si>
  <si>
    <t>8. Иное</t>
  </si>
  <si>
    <t>Доля наборов информации муниципального образования района, опубликованных с использованием единого портала бюджетной системы Российской Федерации.</t>
  </si>
  <si>
    <t>Доля наборов информации муниципального образования района, опубликованных в структурированном виде с использованием системы "Электронный бюджет".</t>
  </si>
  <si>
    <t>Размещен ли на официальном сайте в сети "Интернет" рейтинг главных распорядителей средств бюджета муниципального образования района по качеству финансового менеджмента?</t>
  </si>
  <si>
    <t xml:space="preserve"> </t>
  </si>
  <si>
    <t>Муниципальный район 
(городской округ)</t>
  </si>
  <si>
    <t>Количество баллов по каждому показателю</t>
  </si>
  <si>
    <t>Рейтинг</t>
  </si>
  <si>
    <t>Степень открытости</t>
  </si>
  <si>
    <t>Первый</t>
  </si>
  <si>
    <t>Второй</t>
  </si>
  <si>
    <t>Третий</t>
  </si>
  <si>
    <t>Четвертый</t>
  </si>
  <si>
    <t>Пятый</t>
  </si>
  <si>
    <t>Шестой</t>
  </si>
  <si>
    <t>Седьмой</t>
  </si>
  <si>
    <t>Восьмой</t>
  </si>
  <si>
    <t xml:space="preserve">3 . Внесение изменений в решение о бюджете на отчетный финансовый год и плановый период </t>
  </si>
  <si>
    <t>высокий уровень открытости</t>
  </si>
  <si>
    <t>надлежащий уровень открытости</t>
  </si>
  <si>
    <t xml:space="preserve">Размещены ли в открытом доступе на официальном сайте в сети "Интернет" отчеты об исполнении бюджета муниципального образования района за первый квартал, полугодие, девять месяцев отчетного года, утвержденные решением муниципального образования района? </t>
  </si>
  <si>
    <t>ненадлежащий уровень открытости</t>
  </si>
  <si>
    <t>Дополнительно содержится ли  в составе материалов к проекту решения об исполнении бюджета муниципального образования района информация:</t>
  </si>
  <si>
    <t>БО</t>
  </si>
  <si>
    <t>БУ и О</t>
  </si>
  <si>
    <t>СФОЭ</t>
  </si>
  <si>
    <t>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</si>
</sst>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#,##0;\─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49" fontId="5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2" xfId="0" applyFont="1" applyFill="1" applyBorder="1" applyAlignment="1">
      <alignment horizontal="center"/>
    </xf>
    <xf numFmtId="0" fontId="10" fillId="0" borderId="0" xfId="0" applyFont="1"/>
    <xf numFmtId="49" fontId="5" fillId="3" borderId="3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justify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justify" vertical="center" wrapText="1"/>
    </xf>
    <xf numFmtId="0" fontId="4" fillId="3" borderId="8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justify" vertical="center" wrapText="1"/>
    </xf>
    <xf numFmtId="0" fontId="3" fillId="3" borderId="1" xfId="1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justify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justify" vertical="center"/>
    </xf>
    <xf numFmtId="0" fontId="4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/>
    </xf>
    <xf numFmtId="0" fontId="0" fillId="7" borderId="0" xfId="0" applyFill="1"/>
    <xf numFmtId="164" fontId="5" fillId="2" borderId="1" xfId="1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8" fillId="3" borderId="0" xfId="0" applyFont="1" applyFill="1"/>
    <xf numFmtId="0" fontId="2" fillId="3" borderId="4" xfId="1" applyFont="1" applyFill="1" applyBorder="1" applyAlignment="1">
      <alignment horizontal="center" vertical="center" wrapText="1"/>
    </xf>
    <xf numFmtId="0" fontId="0" fillId="8" borderId="0" xfId="0" applyFill="1"/>
    <xf numFmtId="0" fontId="7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5" fillId="3" borderId="4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0" fontId="9" fillId="2" borderId="0" xfId="0" applyNumberFormat="1" applyFont="1" applyFill="1" applyAlignment="1">
      <alignment horizontal="center"/>
    </xf>
    <xf numFmtId="10" fontId="9" fillId="4" borderId="0" xfId="0" applyNumberFormat="1" applyFont="1" applyFill="1" applyAlignment="1">
      <alignment horizontal="center"/>
    </xf>
    <xf numFmtId="0" fontId="0" fillId="9" borderId="0" xfId="0" applyFill="1"/>
    <xf numFmtId="0" fontId="5" fillId="2" borderId="0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vertical="center" wrapText="1"/>
    </xf>
    <xf numFmtId="0" fontId="0" fillId="3" borderId="0" xfId="0" applyFill="1"/>
    <xf numFmtId="0" fontId="0" fillId="10" borderId="0" xfId="0" applyFill="1"/>
    <xf numFmtId="0" fontId="2" fillId="2" borderId="0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0" fontId="9" fillId="6" borderId="0" xfId="0" applyNumberFormat="1" applyFont="1" applyFill="1" applyAlignment="1">
      <alignment horizontal="center"/>
    </xf>
    <xf numFmtId="0" fontId="4" fillId="6" borderId="1" xfId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7" fillId="11" borderId="0" xfId="0" applyFont="1" applyFill="1"/>
    <xf numFmtId="0" fontId="8" fillId="11" borderId="0" xfId="0" applyFont="1" applyFill="1"/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49" fontId="4" fillId="3" borderId="6" xfId="1" applyNumberFormat="1" applyFont="1" applyFill="1" applyBorder="1" applyAlignment="1">
      <alignment horizontal="center" vertical="center"/>
    </xf>
    <xf numFmtId="49" fontId="4" fillId="3" borderId="10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4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2" xfId="1" applyFont="1" applyBorder="1" applyAlignment="1">
      <alignment horizontal="right" vertical="center" wrapText="1"/>
    </xf>
    <xf numFmtId="0" fontId="3" fillId="3" borderId="3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6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3">
    <dxf>
      <font>
        <color rgb="FF9C0006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B1" workbookViewId="0">
      <selection activeCell="B17" sqref="B17"/>
    </sheetView>
  </sheetViews>
  <sheetFormatPr defaultRowHeight="15" x14ac:dyDescent="0.25"/>
  <cols>
    <col min="2" max="2" width="49.7109375" customWidth="1"/>
    <col min="3" max="3" width="11.5703125" customWidth="1"/>
    <col min="6" max="6" width="13.5703125" customWidth="1"/>
    <col min="7" max="7" width="9.85546875" customWidth="1"/>
    <col min="8" max="8" width="11.7109375" customWidth="1"/>
    <col min="9" max="10" width="10.85546875" customWidth="1"/>
    <col min="11" max="11" width="11.7109375" customWidth="1"/>
    <col min="12" max="12" width="10.5703125" customWidth="1"/>
    <col min="13" max="13" width="39.7109375" customWidth="1"/>
    <col min="17" max="17" width="37.28515625" customWidth="1"/>
  </cols>
  <sheetData>
    <row r="1" spans="1:17" ht="75" customHeight="1" x14ac:dyDescent="0.25">
      <c r="A1" s="109" t="s">
        <v>0</v>
      </c>
      <c r="B1" s="32" t="s">
        <v>112</v>
      </c>
      <c r="C1" s="110" t="s">
        <v>113</v>
      </c>
      <c r="D1" s="111"/>
      <c r="E1" s="111"/>
      <c r="F1" s="111"/>
      <c r="G1" s="111"/>
      <c r="H1" s="111"/>
      <c r="I1" s="111"/>
      <c r="J1" s="111"/>
      <c r="K1" s="111"/>
      <c r="L1" s="109" t="s">
        <v>114</v>
      </c>
      <c r="M1" s="112" t="s">
        <v>115</v>
      </c>
    </row>
    <row r="2" spans="1:17" x14ac:dyDescent="0.25">
      <c r="A2" s="109"/>
      <c r="B2" s="33"/>
      <c r="C2" s="34" t="s">
        <v>116</v>
      </c>
      <c r="D2" s="34" t="s">
        <v>117</v>
      </c>
      <c r="E2" s="34" t="s">
        <v>118</v>
      </c>
      <c r="F2" s="34" t="s">
        <v>119</v>
      </c>
      <c r="G2" s="34" t="s">
        <v>120</v>
      </c>
      <c r="H2" s="34" t="s">
        <v>121</v>
      </c>
      <c r="I2" s="34" t="s">
        <v>122</v>
      </c>
      <c r="J2" s="34" t="s">
        <v>123</v>
      </c>
      <c r="K2" s="37" t="s">
        <v>4</v>
      </c>
      <c r="L2" s="109"/>
      <c r="M2" s="112"/>
    </row>
    <row r="3" spans="1:17" x14ac:dyDescent="0.25">
      <c r="A3" s="35"/>
      <c r="B3" s="33"/>
      <c r="C3" s="30"/>
      <c r="D3" s="30"/>
      <c r="E3" s="30"/>
      <c r="F3" s="30"/>
      <c r="G3" s="30"/>
      <c r="H3" s="30"/>
      <c r="I3" s="30"/>
      <c r="J3" s="30"/>
      <c r="K3" s="30"/>
      <c r="L3" s="31"/>
      <c r="M3" s="29"/>
      <c r="Q3" s="27"/>
    </row>
    <row r="4" spans="1:17" ht="19.5" customHeight="1" x14ac:dyDescent="0.25">
      <c r="A4" s="34">
        <v>1</v>
      </c>
      <c r="B4" s="96" t="s">
        <v>59</v>
      </c>
      <c r="C4" s="141">
        <f>Мониторинг!D9</f>
        <v>1.8</v>
      </c>
      <c r="D4" s="141">
        <f>Мониторинг!D22</f>
        <v>1</v>
      </c>
      <c r="E4" s="141">
        <f>Мониторинг!D25</f>
        <v>5</v>
      </c>
      <c r="F4" s="142">
        <f>Мониторинг!D32</f>
        <v>4.8</v>
      </c>
      <c r="G4" s="141">
        <f>Мониторинг!D51</f>
        <v>2.9</v>
      </c>
      <c r="H4" s="141">
        <f>Мониторинг!D69</f>
        <v>3.5</v>
      </c>
      <c r="I4" s="141">
        <f>Мониторинг!D75</f>
        <v>2</v>
      </c>
      <c r="J4" s="141">
        <f>Мониторинг!D82</f>
        <v>1.5</v>
      </c>
      <c r="K4" s="142">
        <f>J4+I4+H4+G4+F4+E4+D4+C4</f>
        <v>22.5</v>
      </c>
      <c r="L4" s="141">
        <f>RANK(K4,$K$4:$K$17)</f>
        <v>1</v>
      </c>
      <c r="M4" s="99" t="str">
        <f>IF(K4&gt;20,$Q4,IF(AND(K4&lt;20,K4&gt;15),$Q5,IF(K4&lt;15,$Q6)))</f>
        <v>высокий уровень открытости</v>
      </c>
      <c r="N4" s="100">
        <f>K4/23.8</f>
        <v>0.94537815126050417</v>
      </c>
      <c r="Q4" s="60" t="s">
        <v>125</v>
      </c>
    </row>
    <row r="5" spans="1:17" ht="22.5" customHeight="1" x14ac:dyDescent="0.25">
      <c r="A5" s="34">
        <v>2</v>
      </c>
      <c r="B5" s="61" t="s">
        <v>60</v>
      </c>
      <c r="C5" s="84">
        <f>Мониторинг!E9</f>
        <v>1.8</v>
      </c>
      <c r="D5" s="84">
        <f>Мониторинг!E22</f>
        <v>1</v>
      </c>
      <c r="E5" s="84">
        <f>Мониторинг!E25</f>
        <v>3</v>
      </c>
      <c r="F5" s="85">
        <f>Мониторинг!E32</f>
        <v>1.8</v>
      </c>
      <c r="G5" s="84">
        <f>Мониторинг!E51</f>
        <v>1</v>
      </c>
      <c r="H5" s="84">
        <f>Мониторинг!E69</f>
        <v>2.5</v>
      </c>
      <c r="I5" s="84">
        <f>Мониторинг!E75</f>
        <v>1</v>
      </c>
      <c r="J5" s="84">
        <f>Мониторинг!E82</f>
        <v>1</v>
      </c>
      <c r="K5" s="85">
        <f t="shared" ref="K5:K17" si="0">J5+I5+H5+G5+F5+E5+D5+C5</f>
        <v>13.100000000000001</v>
      </c>
      <c r="L5" s="84">
        <f t="shared" ref="L5:L17" si="1">RANK(K5,$K$4:$K$17)</f>
        <v>12</v>
      </c>
      <c r="M5" s="64" t="str">
        <f>IF(K5&gt;20,$Q4,IF(AND(K5&lt;20,K5&gt;15),$Q5,IF(K5&lt;15,$Q6)))</f>
        <v>ненадлежащий уровень открытости</v>
      </c>
      <c r="N5" s="80">
        <f t="shared" ref="N5:N17" si="2">K5/23.8</f>
        <v>0.55042016806722693</v>
      </c>
      <c r="Q5" s="59" t="s">
        <v>126</v>
      </c>
    </row>
    <row r="6" spans="1:17" ht="21" customHeight="1" x14ac:dyDescent="0.25">
      <c r="A6" s="34">
        <v>3</v>
      </c>
      <c r="B6" s="75" t="s">
        <v>61</v>
      </c>
      <c r="C6" s="76">
        <f>Мониторинг!F9</f>
        <v>1.8</v>
      </c>
      <c r="D6" s="76">
        <f>Мониторинг!F22</f>
        <v>1</v>
      </c>
      <c r="E6" s="76">
        <f>Мониторинг!F25</f>
        <v>4</v>
      </c>
      <c r="F6" s="77">
        <f>Мониторинг!F32</f>
        <v>3</v>
      </c>
      <c r="G6" s="76">
        <f>Мониторинг!F51</f>
        <v>1.7000000000000002</v>
      </c>
      <c r="H6" s="76">
        <f>Мониторинг!F69</f>
        <v>3.5</v>
      </c>
      <c r="I6" s="76">
        <f>Мониторинг!F75</f>
        <v>1</v>
      </c>
      <c r="J6" s="76">
        <f>Мониторинг!F82</f>
        <v>1</v>
      </c>
      <c r="K6" s="77">
        <f t="shared" si="0"/>
        <v>17</v>
      </c>
      <c r="L6" s="76">
        <f t="shared" si="1"/>
        <v>8</v>
      </c>
      <c r="M6" s="78" t="str">
        <f>IF(K6&gt;20,$Q4,IF(AND(K6&lt;20,K6&gt;=15),$Q5,IF(K6&lt;15,$Q6)))</f>
        <v>надлежащий уровень открытости</v>
      </c>
      <c r="N6" s="79">
        <f>K6/23.8</f>
        <v>0.7142857142857143</v>
      </c>
      <c r="Q6" s="58" t="s">
        <v>128</v>
      </c>
    </row>
    <row r="7" spans="1:17" ht="20.25" customHeight="1" x14ac:dyDescent="0.25">
      <c r="A7" s="34">
        <v>4</v>
      </c>
      <c r="B7" s="75" t="s">
        <v>62</v>
      </c>
      <c r="C7" s="76">
        <f>Мониторинг!G9</f>
        <v>1.8</v>
      </c>
      <c r="D7" s="76">
        <f>Мониторинг!G22</f>
        <v>1</v>
      </c>
      <c r="E7" s="76">
        <f>Мониторинг!G25</f>
        <v>4</v>
      </c>
      <c r="F7" s="77">
        <f>Мониторинг!G32</f>
        <v>3</v>
      </c>
      <c r="G7" s="76">
        <f>Мониторинг!G51</f>
        <v>2</v>
      </c>
      <c r="H7" s="76">
        <f>Мониторинг!G69</f>
        <v>3.5</v>
      </c>
      <c r="I7" s="76">
        <f>Мониторинг!G75</f>
        <v>1</v>
      </c>
      <c r="J7" s="76">
        <f>Мониторинг!G82</f>
        <v>1</v>
      </c>
      <c r="K7" s="77">
        <f t="shared" si="0"/>
        <v>17.3</v>
      </c>
      <c r="L7" s="76">
        <f t="shared" si="1"/>
        <v>7</v>
      </c>
      <c r="M7" s="78" t="str">
        <f>IF(K7&gt;20,$Q4,IF(AND(K7&lt;20,K7&gt;=15),$Q5,IF(K7&lt;15,$Q6)))</f>
        <v>надлежащий уровень открытости</v>
      </c>
      <c r="N7" s="79">
        <f t="shared" si="2"/>
        <v>0.72689075630252098</v>
      </c>
      <c r="Q7" s="27"/>
    </row>
    <row r="8" spans="1:17" ht="24.75" customHeight="1" x14ac:dyDescent="0.25">
      <c r="A8" s="34">
        <v>5</v>
      </c>
      <c r="B8" s="75" t="s">
        <v>63</v>
      </c>
      <c r="C8" s="76">
        <f>Мониторинг!H9</f>
        <v>1.8</v>
      </c>
      <c r="D8" s="76">
        <f>Мониторинг!H22</f>
        <v>1</v>
      </c>
      <c r="E8" s="76">
        <f>Мониторинг!H25</f>
        <v>4</v>
      </c>
      <c r="F8" s="77">
        <f>Мониторинг!H32</f>
        <v>4.2</v>
      </c>
      <c r="G8" s="76">
        <f>Мониторинг!H51</f>
        <v>1.8</v>
      </c>
      <c r="H8" s="76">
        <f>Мониторинг!H69</f>
        <v>3.5</v>
      </c>
      <c r="I8" s="76">
        <f>Мониторинг!H75</f>
        <v>1</v>
      </c>
      <c r="J8" s="76">
        <f>Мониторинг!H82</f>
        <v>2</v>
      </c>
      <c r="K8" s="77">
        <f t="shared" si="0"/>
        <v>19.3</v>
      </c>
      <c r="L8" s="76">
        <f t="shared" si="1"/>
        <v>4</v>
      </c>
      <c r="M8" s="78" t="str">
        <f>IF(K8&gt;20,$Q4,IF(AND(K8&lt;20,K8&gt;=15),$Q5,IF(K8&lt;15,$Q6)))</f>
        <v>надлежащий уровень открытости</v>
      </c>
      <c r="N8" s="79">
        <f t="shared" si="2"/>
        <v>0.81092436974789917</v>
      </c>
    </row>
    <row r="9" spans="1:17" ht="22.5" customHeight="1" x14ac:dyDescent="0.25">
      <c r="A9" s="34">
        <v>6</v>
      </c>
      <c r="B9" s="75" t="s">
        <v>64</v>
      </c>
      <c r="C9" s="76">
        <f>Мониторинг!I9</f>
        <v>1.8</v>
      </c>
      <c r="D9" s="76">
        <f>Мониторинг!I22</f>
        <v>1</v>
      </c>
      <c r="E9" s="76">
        <f>Мониторинг!I25</f>
        <v>4</v>
      </c>
      <c r="F9" s="77">
        <f>Мониторинг!I32</f>
        <v>4.2</v>
      </c>
      <c r="G9" s="76">
        <f>Мониторинг!I51</f>
        <v>1</v>
      </c>
      <c r="H9" s="76">
        <f>Мониторинг!I69</f>
        <v>3.5</v>
      </c>
      <c r="I9" s="76">
        <f>Мониторинг!I75</f>
        <v>1</v>
      </c>
      <c r="J9" s="76">
        <f>Мониторинг!I82</f>
        <v>1</v>
      </c>
      <c r="K9" s="77">
        <f t="shared" si="0"/>
        <v>17.5</v>
      </c>
      <c r="L9" s="76">
        <f t="shared" si="1"/>
        <v>6</v>
      </c>
      <c r="M9" s="78" t="str">
        <f>IF(K9&gt;20,$Q4,IF(AND(K9&lt;20,K9&gt;=15),$Q5,IF(K9&lt;15,$Q6)))</f>
        <v>надлежащий уровень открытости</v>
      </c>
      <c r="N9" s="79">
        <f t="shared" si="2"/>
        <v>0.73529411764705876</v>
      </c>
    </row>
    <row r="10" spans="1:17" ht="21.75" customHeight="1" x14ac:dyDescent="0.25">
      <c r="A10" s="62">
        <v>7</v>
      </c>
      <c r="B10" s="75" t="s">
        <v>65</v>
      </c>
      <c r="C10" s="107">
        <f>Мониторинг!J9</f>
        <v>1.8</v>
      </c>
      <c r="D10" s="107">
        <f>Мониторинг!J22</f>
        <v>1</v>
      </c>
      <c r="E10" s="107">
        <f>Мониторинг!J25</f>
        <v>4</v>
      </c>
      <c r="F10" s="108">
        <f>Мониторинг!J32</f>
        <v>4</v>
      </c>
      <c r="G10" s="107">
        <f>Мониторинг!J51</f>
        <v>0.5</v>
      </c>
      <c r="H10" s="107">
        <f>Мониторинг!J69</f>
        <v>3.5</v>
      </c>
      <c r="I10" s="107">
        <f>Мониторинг!J75</f>
        <v>1</v>
      </c>
      <c r="J10" s="107">
        <f>Мониторинг!J82</f>
        <v>1</v>
      </c>
      <c r="K10" s="108">
        <f t="shared" si="0"/>
        <v>16.8</v>
      </c>
      <c r="L10" s="107">
        <f t="shared" si="1"/>
        <v>10</v>
      </c>
      <c r="M10" s="78" t="str">
        <f>IF(K10&gt;20,$Q4,IF(AND(K10&lt;20,K10&gt;15),$Q5,IF(K10&lt;15,$Q6)))</f>
        <v>надлежащий уровень открытости</v>
      </c>
      <c r="N10" s="79">
        <f t="shared" si="2"/>
        <v>0.70588235294117652</v>
      </c>
    </row>
    <row r="11" spans="1:17" ht="21" customHeight="1" x14ac:dyDescent="0.25">
      <c r="A11" s="34">
        <v>8</v>
      </c>
      <c r="B11" s="96" t="s">
        <v>66</v>
      </c>
      <c r="C11" s="97">
        <f>Мониторинг!K9</f>
        <v>1.8</v>
      </c>
      <c r="D11" s="97">
        <f>Мониторинг!K22</f>
        <v>1</v>
      </c>
      <c r="E11" s="97">
        <f>Мониторинг!K25</f>
        <v>4</v>
      </c>
      <c r="F11" s="98">
        <f>Мониторинг!K32</f>
        <v>5</v>
      </c>
      <c r="G11" s="97">
        <f>Мониторинг!K51</f>
        <v>1.8</v>
      </c>
      <c r="H11" s="97">
        <f>Мониторинг!K69</f>
        <v>3.5</v>
      </c>
      <c r="I11" s="97">
        <f>Мониторинг!K75</f>
        <v>2.5</v>
      </c>
      <c r="J11" s="97">
        <f>Мониторинг!K82</f>
        <v>1.5</v>
      </c>
      <c r="K11" s="98">
        <f t="shared" si="0"/>
        <v>21.1</v>
      </c>
      <c r="L11" s="97">
        <f t="shared" si="1"/>
        <v>2</v>
      </c>
      <c r="M11" s="99" t="str">
        <f>IF(K11&gt;=20,$Q4,IF(AND(K11&lt;20,K11&gt;15),$Q5,IF(K11&lt;15,$Q6)))</f>
        <v>высокий уровень открытости</v>
      </c>
      <c r="N11" s="100">
        <f t="shared" si="2"/>
        <v>0.88655462184873957</v>
      </c>
    </row>
    <row r="12" spans="1:17" ht="24" customHeight="1" x14ac:dyDescent="0.25">
      <c r="A12" s="34">
        <v>9</v>
      </c>
      <c r="B12" s="96" t="s">
        <v>67</v>
      </c>
      <c r="C12" s="97">
        <f>Мониторинг!L9</f>
        <v>1.8</v>
      </c>
      <c r="D12" s="97">
        <f>Мониторинг!L22</f>
        <v>1</v>
      </c>
      <c r="E12" s="97">
        <f>Мониторинг!L25</f>
        <v>5</v>
      </c>
      <c r="F12" s="98">
        <f>Мониторинг!L32</f>
        <v>4</v>
      </c>
      <c r="G12" s="97">
        <f>Мониторинг!L51</f>
        <v>1.3</v>
      </c>
      <c r="H12" s="97">
        <f>Мониторинг!L69</f>
        <v>3.5</v>
      </c>
      <c r="I12" s="97">
        <f>Мониторинг!L75</f>
        <v>2</v>
      </c>
      <c r="J12" s="97">
        <f>Мониторинг!L82</f>
        <v>2</v>
      </c>
      <c r="K12" s="98">
        <f t="shared" si="0"/>
        <v>20.6</v>
      </c>
      <c r="L12" s="97">
        <f t="shared" si="1"/>
        <v>3</v>
      </c>
      <c r="M12" s="99" t="str">
        <f>IF(K12&gt;20,$Q4,IF(AND(K12&lt;20,K12&gt;15),$Q5,IF(K12&lt;15,$Q6)))</f>
        <v>высокий уровень открытости</v>
      </c>
      <c r="N12" s="100">
        <f t="shared" si="2"/>
        <v>0.86554621848739499</v>
      </c>
    </row>
    <row r="13" spans="1:17" ht="24" customHeight="1" x14ac:dyDescent="0.25">
      <c r="A13" s="34">
        <v>10</v>
      </c>
      <c r="B13" s="75" t="s">
        <v>68</v>
      </c>
      <c r="C13" s="76">
        <f>Мониторинг!M9</f>
        <v>1.8</v>
      </c>
      <c r="D13" s="76">
        <f>Мониторинг!M22</f>
        <v>1</v>
      </c>
      <c r="E13" s="76">
        <f>Мониторинг!M25</f>
        <v>4</v>
      </c>
      <c r="F13" s="77">
        <f>Мониторинг!M32</f>
        <v>3.2</v>
      </c>
      <c r="G13" s="76">
        <f>Мониторинг!M51</f>
        <v>0</v>
      </c>
      <c r="H13" s="76">
        <f>Мониторинг!M69</f>
        <v>3.5</v>
      </c>
      <c r="I13" s="76">
        <f>Мониторинг!M75</f>
        <v>1.5</v>
      </c>
      <c r="J13" s="76">
        <f>Мониторинг!M82</f>
        <v>1.5</v>
      </c>
      <c r="K13" s="77">
        <f t="shared" si="0"/>
        <v>16.5</v>
      </c>
      <c r="L13" s="76">
        <f t="shared" si="1"/>
        <v>11</v>
      </c>
      <c r="M13" s="78" t="str">
        <f>IF(K13=20,$Q4,IF(AND(K13&lt;20,K13&gt;=15),$Q5,IF(K13&lt;15,$Q6)))</f>
        <v>надлежащий уровень открытости</v>
      </c>
      <c r="N13" s="79">
        <f t="shared" si="2"/>
        <v>0.69327731092436973</v>
      </c>
    </row>
    <row r="14" spans="1:17" ht="22.5" customHeight="1" x14ac:dyDescent="0.25">
      <c r="A14" s="34">
        <v>11</v>
      </c>
      <c r="B14" s="75" t="s">
        <v>69</v>
      </c>
      <c r="C14" s="76">
        <f>Мониторинг!N9</f>
        <v>1.2</v>
      </c>
      <c r="D14" s="76">
        <f>Мониторинг!N22</f>
        <v>1</v>
      </c>
      <c r="E14" s="76">
        <f>Мониторинг!N25</f>
        <v>3</v>
      </c>
      <c r="F14" s="77">
        <f>Мониторинг!N32</f>
        <v>4.2</v>
      </c>
      <c r="G14" s="76">
        <f>Мониторинг!N51</f>
        <v>1</v>
      </c>
      <c r="H14" s="76">
        <f>Мониторинг!N69</f>
        <v>3.5</v>
      </c>
      <c r="I14" s="76">
        <f>Мониторинг!N75</f>
        <v>2</v>
      </c>
      <c r="J14" s="76">
        <f>Мониторинг!N82</f>
        <v>1</v>
      </c>
      <c r="K14" s="77">
        <f t="shared" si="0"/>
        <v>16.899999999999999</v>
      </c>
      <c r="L14" s="76">
        <f t="shared" si="1"/>
        <v>9</v>
      </c>
      <c r="M14" s="78" t="str">
        <f>IF(K14&gt;20,$Q4,IF(AND(K14&lt;20,K14&gt;15),$Q5,IF(K14&lt;15,$Q6)))</f>
        <v>надлежащий уровень открытости</v>
      </c>
      <c r="N14" s="79">
        <f t="shared" si="2"/>
        <v>0.7100840336134453</v>
      </c>
    </row>
    <row r="15" spans="1:17" ht="20.25" customHeight="1" x14ac:dyDescent="0.25">
      <c r="A15" s="34">
        <v>12</v>
      </c>
      <c r="B15" s="61" t="s">
        <v>70</v>
      </c>
      <c r="C15" s="84">
        <f>Мониторинг!O9</f>
        <v>1.8</v>
      </c>
      <c r="D15" s="84">
        <f>Мониторинг!O22</f>
        <v>1</v>
      </c>
      <c r="E15" s="84">
        <f>Мониторинг!O25</f>
        <v>4</v>
      </c>
      <c r="F15" s="85">
        <f>Мониторинг!O32</f>
        <v>1.2</v>
      </c>
      <c r="G15" s="84">
        <f>Мониторинг!O51</f>
        <v>0</v>
      </c>
      <c r="H15" s="84">
        <f>Мониторинг!O69</f>
        <v>0</v>
      </c>
      <c r="I15" s="84">
        <f>Мониторинг!O75</f>
        <v>1</v>
      </c>
      <c r="J15" s="84">
        <f>Мониторинг!O82</f>
        <v>1</v>
      </c>
      <c r="K15" s="85">
        <f t="shared" si="0"/>
        <v>10</v>
      </c>
      <c r="L15" s="84">
        <f t="shared" si="1"/>
        <v>14</v>
      </c>
      <c r="M15" s="89" t="str">
        <f>IF(K15&gt;20,$Q4,IF(AND(K15&lt;20,K15&gt;15),$Q5,IF(K15&lt;15,$Q6)))</f>
        <v>ненадлежащий уровень открытости</v>
      </c>
      <c r="N15" s="80">
        <f t="shared" si="2"/>
        <v>0.42016806722689076</v>
      </c>
    </row>
    <row r="16" spans="1:17" ht="19.5" customHeight="1" x14ac:dyDescent="0.25">
      <c r="A16" s="34">
        <v>13</v>
      </c>
      <c r="B16" s="75" t="s">
        <v>71</v>
      </c>
      <c r="C16" s="76">
        <f>Мониторинг!P9</f>
        <v>1.8</v>
      </c>
      <c r="D16" s="76">
        <f>Мониторинг!P22</f>
        <v>1</v>
      </c>
      <c r="E16" s="76">
        <f>Мониторинг!P25</f>
        <v>4</v>
      </c>
      <c r="F16" s="77">
        <f>Мониторинг!P32</f>
        <v>3.2</v>
      </c>
      <c r="G16" s="76">
        <f>Мониторинг!P51</f>
        <v>1.8</v>
      </c>
      <c r="H16" s="76">
        <f>Мониторинг!P69</f>
        <v>3.5</v>
      </c>
      <c r="I16" s="76">
        <f>Мониторинг!P75</f>
        <v>1</v>
      </c>
      <c r="J16" s="76">
        <f>Мониторинг!P82</f>
        <v>1.5</v>
      </c>
      <c r="K16" s="77">
        <f t="shared" si="0"/>
        <v>17.8</v>
      </c>
      <c r="L16" s="76">
        <f t="shared" si="1"/>
        <v>5</v>
      </c>
      <c r="M16" s="78" t="str">
        <f>IF(K16&gt;=20,$Q4,IF(AND(K16&lt;20,K16&gt;15),$Q5,IF(K16&lt;15,$Q6)))</f>
        <v>надлежащий уровень открытости</v>
      </c>
      <c r="N16" s="79">
        <f t="shared" si="2"/>
        <v>0.74789915966386555</v>
      </c>
    </row>
    <row r="17" spans="1:14" ht="21.75" customHeight="1" x14ac:dyDescent="0.25">
      <c r="A17" s="34">
        <v>14</v>
      </c>
      <c r="B17" s="61" t="s">
        <v>72</v>
      </c>
      <c r="C17" s="84">
        <f>Мониторинг!Q9</f>
        <v>1.8</v>
      </c>
      <c r="D17" s="84">
        <f>Мониторинг!Q22</f>
        <v>1</v>
      </c>
      <c r="E17" s="84">
        <f>Мониторинг!Q25</f>
        <v>4</v>
      </c>
      <c r="F17" s="85">
        <f>Мониторинг!Q32</f>
        <v>2</v>
      </c>
      <c r="G17" s="84">
        <f>Мониторинг!Q51</f>
        <v>0</v>
      </c>
      <c r="H17" s="84">
        <f>Мониторинг!Q69</f>
        <v>0</v>
      </c>
      <c r="I17" s="84">
        <f>Мониторинг!Q75</f>
        <v>2</v>
      </c>
      <c r="J17" s="84">
        <f>Мониторинг!Q82</f>
        <v>1</v>
      </c>
      <c r="K17" s="85">
        <f t="shared" si="0"/>
        <v>11.8</v>
      </c>
      <c r="L17" s="84">
        <f t="shared" si="1"/>
        <v>13</v>
      </c>
      <c r="M17" s="89" t="str">
        <f>IF(K17&gt;20,$Q4,IF(AND(K17&lt;20,K17&gt;=15),$Q5,IF(K17&lt;15,$Q6)))</f>
        <v>ненадлежащий уровень открытости</v>
      </c>
      <c r="N17" s="80">
        <f t="shared" si="2"/>
        <v>0.49579831932773111</v>
      </c>
    </row>
    <row r="18" spans="1:14" x14ac:dyDescent="0.25">
      <c r="A18" s="36"/>
      <c r="B18" s="36"/>
    </row>
  </sheetData>
  <dataConsolidate/>
  <mergeCells count="4">
    <mergeCell ref="A1:A2"/>
    <mergeCell ref="C1:K1"/>
    <mergeCell ref="L1:L2"/>
    <mergeCell ref="M1:M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A608C0D-353E-4CC7-AD65-659A5421BEBA}">
            <xm:f>NOT(ISERROR(SEARCH($R$6,M4)))</xm:f>
            <xm:f>$R$6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4DF97040-EAEA-4C96-A90B-A5D01A8E40F6}">
            <xm:f>NOT(ISERROR(SEARCH($R$5,M4)))</xm:f>
            <xm:f>$R$5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3" operator="containsText" id="{25067469-F109-4CCC-BB71-52D5778F91E7}">
            <xm:f>NOT(ISERROR(SEARCH($R$4,M4)))</xm:f>
            <xm:f>$R$4</xm:f>
            <x14:dxf>
              <font>
                <color rgb="FF9C0006"/>
              </font>
              <fill>
                <patternFill>
                  <bgColor rgb="FF00B050"/>
                </patternFill>
              </fill>
            </x14:dxf>
          </x14:cfRule>
          <xm:sqref>M4:M17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8"/>
  <sheetViews>
    <sheetView tabSelected="1" zoomScale="82" zoomScaleNormal="82" workbookViewId="0">
      <pane xSplit="3" ySplit="4" topLeftCell="G26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RowHeight="15" x14ac:dyDescent="0.25"/>
  <cols>
    <col min="2" max="2" width="11.5703125" bestFit="1" customWidth="1"/>
    <col min="3" max="3" width="144.42578125" customWidth="1"/>
    <col min="4" max="4" width="14.5703125" customWidth="1"/>
    <col min="5" max="5" width="13.5703125" customWidth="1"/>
    <col min="6" max="6" width="16.85546875" style="65" customWidth="1"/>
    <col min="7" max="7" width="13" style="65" customWidth="1"/>
    <col min="8" max="8" width="14.85546875" style="81" customWidth="1"/>
    <col min="9" max="9" width="12.28515625" style="92" customWidth="1"/>
    <col min="10" max="10" width="13.28515625" customWidth="1"/>
    <col min="11" max="11" width="14" style="65" customWidth="1"/>
    <col min="12" max="12" width="14.28515625" style="70" customWidth="1"/>
    <col min="13" max="13" width="13.85546875" style="65" customWidth="1"/>
    <col min="14" max="14" width="15.140625" style="65" customWidth="1"/>
    <col min="15" max="15" width="13.85546875" style="92" customWidth="1"/>
    <col min="16" max="16" width="15" style="65" customWidth="1"/>
    <col min="17" max="17" width="17" customWidth="1"/>
    <col min="18" max="18" width="14.28515625" hidden="1" customWidth="1"/>
    <col min="19" max="19" width="13.140625" hidden="1" customWidth="1"/>
    <col min="20" max="20" width="13.5703125" hidden="1" customWidth="1"/>
    <col min="21" max="21" width="13.28515625" hidden="1" customWidth="1"/>
    <col min="22" max="22" width="13.85546875" hidden="1" customWidth="1"/>
  </cols>
  <sheetData>
    <row r="1" spans="1:22" x14ac:dyDescent="0.25">
      <c r="D1" s="27"/>
      <c r="E1" s="27"/>
      <c r="F1" s="67">
        <v>0</v>
      </c>
      <c r="G1" s="67">
        <v>0</v>
      </c>
      <c r="H1" s="71"/>
      <c r="I1" s="71"/>
      <c r="J1" s="105"/>
      <c r="K1" s="71">
        <v>0</v>
      </c>
      <c r="L1" s="72"/>
      <c r="M1" s="71"/>
      <c r="N1" s="71"/>
      <c r="O1" s="67">
        <v>0</v>
      </c>
      <c r="P1" s="67"/>
      <c r="Q1" s="27"/>
    </row>
    <row r="2" spans="1:22" x14ac:dyDescent="0.25">
      <c r="D2" s="27"/>
      <c r="E2" s="27"/>
      <c r="F2" s="67">
        <v>1</v>
      </c>
      <c r="G2" s="67">
        <v>0.1</v>
      </c>
      <c r="H2" s="71"/>
      <c r="I2" s="71"/>
      <c r="J2" s="105"/>
      <c r="K2" s="71">
        <v>1</v>
      </c>
      <c r="L2" s="72"/>
      <c r="M2" s="71"/>
      <c r="N2" s="71"/>
      <c r="O2" s="67">
        <v>0.5</v>
      </c>
      <c r="P2" s="67"/>
      <c r="Q2" s="27"/>
    </row>
    <row r="3" spans="1:22" x14ac:dyDescent="0.25">
      <c r="D3" s="27"/>
      <c r="E3" s="27"/>
      <c r="F3" s="68"/>
      <c r="G3" s="68"/>
      <c r="H3" s="68"/>
      <c r="I3" s="68"/>
      <c r="J3" s="106"/>
      <c r="K3" s="68"/>
      <c r="L3" s="73"/>
      <c r="M3" s="68"/>
      <c r="N3" s="68"/>
      <c r="O3" s="68"/>
      <c r="P3" s="68"/>
      <c r="Q3" s="27"/>
    </row>
    <row r="4" spans="1:22" ht="93" customHeight="1" x14ac:dyDescent="0.25">
      <c r="B4" s="1" t="s">
        <v>0</v>
      </c>
      <c r="C4" s="16" t="s">
        <v>1</v>
      </c>
      <c r="D4" s="144" t="s">
        <v>59</v>
      </c>
      <c r="E4" s="86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01" t="s">
        <v>66</v>
      </c>
      <c r="L4" s="101" t="s">
        <v>67</v>
      </c>
      <c r="M4" s="63" t="s">
        <v>68</v>
      </c>
      <c r="N4" s="63" t="s">
        <v>69</v>
      </c>
      <c r="O4" s="94" t="s">
        <v>70</v>
      </c>
      <c r="P4" s="63" t="s">
        <v>71</v>
      </c>
      <c r="Q4" s="94" t="s">
        <v>72</v>
      </c>
      <c r="R4" s="6"/>
      <c r="S4" s="6"/>
      <c r="T4" s="6"/>
      <c r="U4" s="6"/>
      <c r="V4" s="6"/>
    </row>
    <row r="5" spans="1:22" x14ac:dyDescent="0.25">
      <c r="B5" s="3"/>
      <c r="C5" s="3"/>
      <c r="D5" s="102"/>
      <c r="E5" s="87"/>
      <c r="F5" s="93"/>
      <c r="G5" s="82"/>
      <c r="H5" s="93"/>
      <c r="I5" s="93"/>
      <c r="J5" s="82"/>
      <c r="K5" s="102"/>
      <c r="L5" s="143"/>
      <c r="M5" s="93"/>
      <c r="N5" s="93"/>
      <c r="O5" s="90"/>
      <c r="P5" s="93"/>
      <c r="Q5" s="90"/>
      <c r="R5" s="2"/>
      <c r="S5" s="2"/>
      <c r="T5" s="2"/>
      <c r="U5" s="2"/>
      <c r="V5" s="2"/>
    </row>
    <row r="6" spans="1:22" x14ac:dyDescent="0.25">
      <c r="B6" s="1"/>
      <c r="C6" s="9" t="s">
        <v>2</v>
      </c>
      <c r="D6" s="145">
        <f>D9+D22+D25+D32+D51+D69+D75+D82</f>
        <v>22.5</v>
      </c>
      <c r="E6" s="88">
        <f t="shared" ref="E6:P6" si="0">E9+E22+E25+E32+E51+E69+E75+E82</f>
        <v>13.1</v>
      </c>
      <c r="F6" s="83">
        <f t="shared" si="0"/>
        <v>17</v>
      </c>
      <c r="G6" s="83">
        <f t="shared" si="0"/>
        <v>17.3</v>
      </c>
      <c r="H6" s="83">
        <f t="shared" si="0"/>
        <v>19.3</v>
      </c>
      <c r="I6" s="83">
        <f>I9+I22+I25+I32+I51+I69+I75+I82</f>
        <v>17.5</v>
      </c>
      <c r="J6" s="83">
        <f t="shared" si="0"/>
        <v>16.8</v>
      </c>
      <c r="K6" s="103">
        <f t="shared" si="0"/>
        <v>21.1</v>
      </c>
      <c r="L6" s="103">
        <f t="shared" si="0"/>
        <v>20.6</v>
      </c>
      <c r="M6" s="104">
        <f t="shared" si="0"/>
        <v>16.5</v>
      </c>
      <c r="N6" s="104">
        <f t="shared" si="0"/>
        <v>16.899999999999999</v>
      </c>
      <c r="O6" s="95">
        <f t="shared" si="0"/>
        <v>10</v>
      </c>
      <c r="P6" s="104">
        <f t="shared" si="0"/>
        <v>17.8</v>
      </c>
      <c r="Q6" s="95">
        <f>Q9+Q22+Q25+Q32+Q51+Q69+Q75+Q82</f>
        <v>11.8</v>
      </c>
      <c r="R6" s="12"/>
      <c r="S6" s="12"/>
      <c r="T6" s="12"/>
      <c r="U6" s="12"/>
      <c r="V6" s="12"/>
    </row>
    <row r="7" spans="1:22" x14ac:dyDescent="0.25">
      <c r="B7" s="5"/>
      <c r="C7" s="13"/>
      <c r="D7" s="146"/>
      <c r="E7" s="14"/>
      <c r="F7" s="69"/>
      <c r="G7" s="69"/>
      <c r="H7" s="69"/>
      <c r="I7" s="69"/>
      <c r="J7" s="14"/>
      <c r="K7" s="69"/>
      <c r="L7" s="74"/>
      <c r="M7" s="69"/>
      <c r="N7" s="69"/>
      <c r="O7" s="69"/>
      <c r="P7" s="69"/>
      <c r="Q7" s="14"/>
      <c r="R7" s="14"/>
      <c r="S7" s="14"/>
      <c r="T7" s="14"/>
      <c r="U7" s="14"/>
      <c r="V7" s="15"/>
    </row>
    <row r="8" spans="1:22" ht="15.75" x14ac:dyDescent="0.25">
      <c r="B8" s="124" t="s">
        <v>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</row>
    <row r="9" spans="1:22" ht="15.75" x14ac:dyDescent="0.25">
      <c r="B9" s="132" t="s">
        <v>4</v>
      </c>
      <c r="C9" s="133"/>
      <c r="D9" s="17">
        <f t="shared" ref="D9:J9" si="1">D10+D11+D12+D13</f>
        <v>1.8</v>
      </c>
      <c r="E9" s="17">
        <f t="shared" si="1"/>
        <v>1.8</v>
      </c>
      <c r="F9" s="17">
        <f t="shared" si="1"/>
        <v>1.8</v>
      </c>
      <c r="G9" s="17">
        <f t="shared" si="1"/>
        <v>1.8</v>
      </c>
      <c r="H9" s="17">
        <f t="shared" si="1"/>
        <v>1.8</v>
      </c>
      <c r="I9" s="17">
        <f t="shared" si="1"/>
        <v>1.8</v>
      </c>
      <c r="J9" s="17">
        <f t="shared" si="1"/>
        <v>1.8</v>
      </c>
      <c r="K9" s="17">
        <f>K10+K11+K12+K13</f>
        <v>1.8</v>
      </c>
      <c r="L9" s="17">
        <f>L10+L11+L12+L13</f>
        <v>1.8</v>
      </c>
      <c r="M9" s="17">
        <f t="shared" ref="M9:Q9" si="2">M10+M11+M12+M13</f>
        <v>1.8</v>
      </c>
      <c r="N9" s="17">
        <f t="shared" si="2"/>
        <v>1.2</v>
      </c>
      <c r="O9" s="17">
        <f t="shared" si="2"/>
        <v>1.8</v>
      </c>
      <c r="P9" s="17">
        <f t="shared" si="2"/>
        <v>1.8</v>
      </c>
      <c r="Q9" s="17">
        <f t="shared" si="2"/>
        <v>1.8</v>
      </c>
      <c r="R9" s="8"/>
      <c r="S9" s="8"/>
      <c r="T9" s="8"/>
      <c r="U9" s="8"/>
      <c r="V9" s="8"/>
    </row>
    <row r="10" spans="1:22" ht="54" customHeight="1" x14ac:dyDescent="0.25">
      <c r="A10" t="s">
        <v>130</v>
      </c>
      <c r="B10" s="20" t="s">
        <v>5</v>
      </c>
      <c r="C10" s="24" t="s">
        <v>73</v>
      </c>
      <c r="D10" s="17">
        <v>0.5</v>
      </c>
      <c r="E10" s="17">
        <v>0.5</v>
      </c>
      <c r="F10" s="17">
        <v>0.5</v>
      </c>
      <c r="G10" s="17">
        <v>0.5</v>
      </c>
      <c r="H10" s="17">
        <v>0.5</v>
      </c>
      <c r="I10" s="17">
        <v>0.5</v>
      </c>
      <c r="J10" s="17">
        <v>0.5</v>
      </c>
      <c r="K10" s="17">
        <v>0.5</v>
      </c>
      <c r="L10" s="17">
        <v>0.5</v>
      </c>
      <c r="M10" s="17">
        <v>0.5</v>
      </c>
      <c r="N10" s="53">
        <v>0</v>
      </c>
      <c r="O10" s="17">
        <v>0.5</v>
      </c>
      <c r="P10" s="17">
        <v>0.5</v>
      </c>
      <c r="Q10" s="17">
        <v>0.5</v>
      </c>
      <c r="R10" s="6"/>
      <c r="S10" s="6"/>
      <c r="T10" s="6"/>
      <c r="U10" s="6"/>
      <c r="V10" s="6"/>
    </row>
    <row r="11" spans="1:22" ht="68.25" customHeight="1" x14ac:dyDescent="0.25">
      <c r="B11" s="21"/>
      <c r="C11" s="25" t="s">
        <v>74</v>
      </c>
      <c r="D11" s="17">
        <v>0.1</v>
      </c>
      <c r="E11" s="17">
        <v>0.1</v>
      </c>
      <c r="F11" s="17">
        <v>0.1</v>
      </c>
      <c r="G11" s="17">
        <v>0.1</v>
      </c>
      <c r="H11" s="17">
        <v>0.1</v>
      </c>
      <c r="I11" s="17">
        <v>0.1</v>
      </c>
      <c r="J11" s="17">
        <v>0.1</v>
      </c>
      <c r="K11" s="17">
        <v>0.1</v>
      </c>
      <c r="L11" s="17">
        <v>0.1</v>
      </c>
      <c r="M11" s="17">
        <v>0.1</v>
      </c>
      <c r="N11" s="53">
        <v>0</v>
      </c>
      <c r="O11" s="17">
        <v>0.1</v>
      </c>
      <c r="P11" s="17">
        <v>0.1</v>
      </c>
      <c r="Q11" s="17">
        <v>0.1</v>
      </c>
      <c r="R11" s="6"/>
      <c r="S11" s="6"/>
      <c r="T11" s="6"/>
      <c r="U11" s="6"/>
      <c r="V11" s="6"/>
    </row>
    <row r="12" spans="1:22" ht="111.75" customHeight="1" x14ac:dyDescent="0.25">
      <c r="A12" t="s">
        <v>130</v>
      </c>
      <c r="B12" s="23" t="s">
        <v>7</v>
      </c>
      <c r="C12" s="7" t="s">
        <v>8</v>
      </c>
      <c r="D12" s="17">
        <v>0.5</v>
      </c>
      <c r="E12" s="17">
        <v>0.5</v>
      </c>
      <c r="F12" s="17">
        <v>0.5</v>
      </c>
      <c r="G12" s="17">
        <v>0.5</v>
      </c>
      <c r="H12" s="17">
        <v>0.5</v>
      </c>
      <c r="I12" s="17">
        <v>0.5</v>
      </c>
      <c r="J12" s="17">
        <v>0.5</v>
      </c>
      <c r="K12" s="17">
        <v>0.5</v>
      </c>
      <c r="L12" s="17">
        <v>0.5</v>
      </c>
      <c r="M12" s="17">
        <v>0.5</v>
      </c>
      <c r="N12" s="17">
        <v>0.5</v>
      </c>
      <c r="O12" s="17">
        <v>0.5</v>
      </c>
      <c r="P12" s="17">
        <v>0.5</v>
      </c>
      <c r="Q12" s="17">
        <v>0.5</v>
      </c>
      <c r="R12" s="6"/>
      <c r="S12" s="6"/>
      <c r="T12" s="6"/>
      <c r="U12" s="6"/>
      <c r="V12" s="6"/>
    </row>
    <row r="13" spans="1:22" ht="25.5" customHeight="1" x14ac:dyDescent="0.25">
      <c r="B13" s="23"/>
      <c r="C13" s="26" t="s">
        <v>6</v>
      </c>
      <c r="D13" s="17">
        <f>D14+D15+D16+D17+D18+D19+D20</f>
        <v>0.7</v>
      </c>
      <c r="E13" s="17">
        <f t="shared" ref="E13:Q13" si="3">E14+E15+E16+E17+E18+E19+E20</f>
        <v>0.7</v>
      </c>
      <c r="F13" s="17">
        <f t="shared" si="3"/>
        <v>0.7</v>
      </c>
      <c r="G13" s="17">
        <f t="shared" si="3"/>
        <v>0.7</v>
      </c>
      <c r="H13" s="17">
        <f t="shared" si="3"/>
        <v>0.7</v>
      </c>
      <c r="I13" s="17">
        <f t="shared" si="3"/>
        <v>0.7</v>
      </c>
      <c r="J13" s="17">
        <f t="shared" si="3"/>
        <v>0.7</v>
      </c>
      <c r="K13" s="17">
        <f t="shared" si="3"/>
        <v>0.7</v>
      </c>
      <c r="L13" s="17">
        <f>L14+L15+L16+L17+L18+L19+L20</f>
        <v>0.7</v>
      </c>
      <c r="M13" s="17">
        <f t="shared" si="3"/>
        <v>0.7</v>
      </c>
      <c r="N13" s="17">
        <f t="shared" si="3"/>
        <v>0.7</v>
      </c>
      <c r="O13" s="17">
        <f t="shared" si="3"/>
        <v>0.7</v>
      </c>
      <c r="P13" s="17">
        <f t="shared" si="3"/>
        <v>0.7</v>
      </c>
      <c r="Q13" s="17">
        <f t="shared" si="3"/>
        <v>0.7</v>
      </c>
      <c r="R13" s="4"/>
      <c r="S13" s="4"/>
      <c r="T13" s="4"/>
      <c r="U13" s="4"/>
      <c r="V13" s="4"/>
    </row>
    <row r="14" spans="1:22" ht="39" customHeight="1" x14ac:dyDescent="0.25">
      <c r="B14" s="22"/>
      <c r="C14" s="25" t="s">
        <v>75</v>
      </c>
      <c r="D14" s="17">
        <v>0.1</v>
      </c>
      <c r="E14" s="17">
        <v>0.1</v>
      </c>
      <c r="F14" s="17">
        <v>0.1</v>
      </c>
      <c r="G14" s="17">
        <v>0.1</v>
      </c>
      <c r="H14" s="17">
        <v>0.1</v>
      </c>
      <c r="I14" s="17">
        <v>0.1</v>
      </c>
      <c r="J14" s="17">
        <v>0.1</v>
      </c>
      <c r="K14" s="17">
        <v>0.1</v>
      </c>
      <c r="L14" s="17">
        <v>0.1</v>
      </c>
      <c r="M14" s="17">
        <v>0.1</v>
      </c>
      <c r="N14" s="17">
        <v>0.1</v>
      </c>
      <c r="O14" s="17">
        <v>0.1</v>
      </c>
      <c r="P14" s="17">
        <v>0.1</v>
      </c>
      <c r="Q14" s="17">
        <v>0.1</v>
      </c>
      <c r="R14" s="4"/>
      <c r="S14" s="4"/>
      <c r="T14" s="4"/>
      <c r="U14" s="4"/>
      <c r="V14" s="4"/>
    </row>
    <row r="15" spans="1:22" ht="57" customHeight="1" x14ac:dyDescent="0.25">
      <c r="B15" s="23"/>
      <c r="C15" s="25" t="s">
        <v>76</v>
      </c>
      <c r="D15" s="17">
        <v>0.1</v>
      </c>
      <c r="E15" s="17">
        <v>0.1</v>
      </c>
      <c r="F15" s="17">
        <v>0.1</v>
      </c>
      <c r="G15" s="17">
        <v>0.1</v>
      </c>
      <c r="H15" s="17">
        <v>0.1</v>
      </c>
      <c r="I15" s="17">
        <v>0.1</v>
      </c>
      <c r="J15" s="17">
        <v>0.1</v>
      </c>
      <c r="K15" s="17">
        <v>0.1</v>
      </c>
      <c r="L15" s="17">
        <v>0.1</v>
      </c>
      <c r="M15" s="17">
        <v>0.1</v>
      </c>
      <c r="N15" s="17">
        <v>0.1</v>
      </c>
      <c r="O15" s="17">
        <v>0.1</v>
      </c>
      <c r="P15" s="17">
        <v>0.1</v>
      </c>
      <c r="Q15" s="17">
        <v>0.1</v>
      </c>
      <c r="R15" s="19"/>
      <c r="S15" s="19"/>
      <c r="T15" s="19"/>
      <c r="U15" s="19"/>
      <c r="V15" s="4"/>
    </row>
    <row r="16" spans="1:22" ht="51" customHeight="1" x14ac:dyDescent="0.25">
      <c r="B16" s="23"/>
      <c r="C16" s="25" t="s">
        <v>77</v>
      </c>
      <c r="D16" s="17">
        <v>0.1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  <c r="Q16" s="17">
        <v>0.1</v>
      </c>
      <c r="R16" s="19"/>
      <c r="S16" s="19"/>
      <c r="T16" s="19"/>
      <c r="U16" s="19"/>
      <c r="V16" s="4"/>
    </row>
    <row r="17" spans="1:22" ht="36.75" customHeight="1" x14ac:dyDescent="0.25">
      <c r="B17" s="23"/>
      <c r="C17" s="25" t="s">
        <v>78</v>
      </c>
      <c r="D17" s="17">
        <v>0.1</v>
      </c>
      <c r="E17" s="17">
        <v>0.1</v>
      </c>
      <c r="F17" s="17">
        <v>0.1</v>
      </c>
      <c r="G17" s="17">
        <v>0.1</v>
      </c>
      <c r="H17" s="17">
        <v>0.1</v>
      </c>
      <c r="I17" s="17">
        <v>0.1</v>
      </c>
      <c r="J17" s="17">
        <v>0.1</v>
      </c>
      <c r="K17" s="17">
        <v>0.1</v>
      </c>
      <c r="L17" s="17">
        <v>0.1</v>
      </c>
      <c r="M17" s="17">
        <v>0.1</v>
      </c>
      <c r="N17" s="17">
        <v>0.1</v>
      </c>
      <c r="O17" s="17">
        <v>0.1</v>
      </c>
      <c r="P17" s="17">
        <v>0.1</v>
      </c>
      <c r="Q17" s="17">
        <v>0.1</v>
      </c>
      <c r="R17" s="19"/>
      <c r="S17" s="19"/>
      <c r="T17" s="19"/>
      <c r="U17" s="19"/>
      <c r="V17" s="4"/>
    </row>
    <row r="18" spans="1:22" ht="33" customHeight="1" x14ac:dyDescent="0.25">
      <c r="B18" s="23"/>
      <c r="C18" s="25" t="s">
        <v>79</v>
      </c>
      <c r="D18" s="17">
        <v>0.1</v>
      </c>
      <c r="E18" s="17">
        <v>0.1</v>
      </c>
      <c r="F18" s="17">
        <v>0.1</v>
      </c>
      <c r="G18" s="17">
        <v>0.1</v>
      </c>
      <c r="H18" s="17">
        <v>0.1</v>
      </c>
      <c r="I18" s="17">
        <v>0.1</v>
      </c>
      <c r="J18" s="17">
        <v>0.1</v>
      </c>
      <c r="K18" s="17">
        <v>0.1</v>
      </c>
      <c r="L18" s="17">
        <v>0.1</v>
      </c>
      <c r="M18" s="17">
        <v>0.1</v>
      </c>
      <c r="N18" s="17">
        <v>0.1</v>
      </c>
      <c r="O18" s="17">
        <v>0.1</v>
      </c>
      <c r="P18" s="17">
        <v>0.1</v>
      </c>
      <c r="Q18" s="17">
        <v>0.1</v>
      </c>
      <c r="R18" s="19"/>
      <c r="S18" s="19"/>
      <c r="T18" s="19"/>
      <c r="U18" s="19"/>
      <c r="V18" s="4"/>
    </row>
    <row r="19" spans="1:22" ht="33.75" customHeight="1" x14ac:dyDescent="0.25">
      <c r="B19" s="23"/>
      <c r="C19" s="25" t="s">
        <v>80</v>
      </c>
      <c r="D19" s="17">
        <v>0.1</v>
      </c>
      <c r="E19" s="17">
        <v>0.1</v>
      </c>
      <c r="F19" s="17">
        <v>0.1</v>
      </c>
      <c r="G19" s="17">
        <v>0.1</v>
      </c>
      <c r="H19" s="17">
        <v>0.1</v>
      </c>
      <c r="I19" s="17">
        <v>0.1</v>
      </c>
      <c r="J19" s="17">
        <v>0.1</v>
      </c>
      <c r="K19" s="17">
        <v>0.1</v>
      </c>
      <c r="L19" s="17">
        <v>0.1</v>
      </c>
      <c r="M19" s="17">
        <v>0.1</v>
      </c>
      <c r="N19" s="17">
        <v>0.1</v>
      </c>
      <c r="O19" s="17">
        <v>0.1</v>
      </c>
      <c r="P19" s="17">
        <v>0.1</v>
      </c>
      <c r="Q19" s="17">
        <v>0.1</v>
      </c>
      <c r="R19" s="19"/>
      <c r="S19" s="19"/>
      <c r="T19" s="19"/>
      <c r="U19" s="19"/>
      <c r="V19" s="4"/>
    </row>
    <row r="20" spans="1:22" ht="23.25" customHeight="1" x14ac:dyDescent="0.25">
      <c r="B20" s="21"/>
      <c r="C20" s="25" t="s">
        <v>81</v>
      </c>
      <c r="D20" s="17">
        <v>0.1</v>
      </c>
      <c r="E20" s="17">
        <v>0.1</v>
      </c>
      <c r="F20" s="17">
        <v>0.1</v>
      </c>
      <c r="G20" s="17">
        <v>0.1</v>
      </c>
      <c r="H20" s="17">
        <v>0.1</v>
      </c>
      <c r="I20" s="17">
        <v>0.1</v>
      </c>
      <c r="J20" s="17">
        <v>0.1</v>
      </c>
      <c r="K20" s="17">
        <v>0.1</v>
      </c>
      <c r="L20" s="17">
        <v>0.1</v>
      </c>
      <c r="M20" s="17">
        <v>0.1</v>
      </c>
      <c r="N20" s="17">
        <v>0.1</v>
      </c>
      <c r="O20" s="17">
        <v>0.1</v>
      </c>
      <c r="P20" s="17">
        <v>0.1</v>
      </c>
      <c r="Q20" s="17">
        <v>0.1</v>
      </c>
      <c r="R20" s="19"/>
      <c r="S20" s="19"/>
      <c r="T20" s="19"/>
      <c r="U20" s="19"/>
      <c r="V20" s="4"/>
    </row>
    <row r="21" spans="1:22" ht="15.75" customHeight="1" x14ac:dyDescent="0.25">
      <c r="B21" s="134" t="s">
        <v>14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</row>
    <row r="22" spans="1:22" ht="15.75" x14ac:dyDescent="0.25">
      <c r="B22" s="135" t="s">
        <v>4</v>
      </c>
      <c r="C22" s="136"/>
      <c r="D22" s="17">
        <f>D23</f>
        <v>1</v>
      </c>
      <c r="E22" s="17">
        <f t="shared" ref="E22:Q22" si="4">E23</f>
        <v>1</v>
      </c>
      <c r="F22" s="17">
        <f t="shared" si="4"/>
        <v>1</v>
      </c>
      <c r="G22" s="17">
        <f t="shared" si="4"/>
        <v>1</v>
      </c>
      <c r="H22" s="17">
        <f t="shared" si="4"/>
        <v>1</v>
      </c>
      <c r="I22" s="17">
        <f t="shared" si="4"/>
        <v>1</v>
      </c>
      <c r="J22" s="17">
        <f t="shared" si="4"/>
        <v>1</v>
      </c>
      <c r="K22" s="17">
        <f t="shared" si="4"/>
        <v>1</v>
      </c>
      <c r="L22" s="17">
        <f t="shared" si="4"/>
        <v>1</v>
      </c>
      <c r="M22" s="17">
        <f t="shared" si="4"/>
        <v>1</v>
      </c>
      <c r="N22" s="17">
        <f t="shared" si="4"/>
        <v>1</v>
      </c>
      <c r="O22" s="17">
        <f t="shared" si="4"/>
        <v>1</v>
      </c>
      <c r="P22" s="17">
        <f t="shared" si="4"/>
        <v>1</v>
      </c>
      <c r="Q22" s="17">
        <f t="shared" si="4"/>
        <v>1</v>
      </c>
      <c r="R22" s="8"/>
      <c r="S22" s="8"/>
      <c r="T22" s="8"/>
      <c r="U22" s="8"/>
      <c r="V22" s="8"/>
    </row>
    <row r="23" spans="1:22" ht="57.75" customHeight="1" x14ac:dyDescent="0.25">
      <c r="A23" t="s">
        <v>130</v>
      </c>
      <c r="B23" s="10" t="s">
        <v>15</v>
      </c>
      <c r="C23" s="7" t="s">
        <v>16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6"/>
      <c r="S23" s="6"/>
      <c r="T23" s="6"/>
      <c r="U23" s="6"/>
      <c r="V23" s="6"/>
    </row>
    <row r="24" spans="1:22" ht="25.5" customHeight="1" x14ac:dyDescent="0.25">
      <c r="B24" s="124" t="s">
        <v>124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</row>
    <row r="25" spans="1:22" ht="22.5" customHeight="1" x14ac:dyDescent="0.25">
      <c r="B25" s="129" t="s">
        <v>4</v>
      </c>
      <c r="C25" s="129"/>
      <c r="D25" s="54">
        <f>D26+D27+D28+D29+D30</f>
        <v>5</v>
      </c>
      <c r="E25" s="54">
        <f t="shared" ref="E25:Q25" si="5">E26+E27+E28+E29+E30</f>
        <v>3</v>
      </c>
      <c r="F25" s="54">
        <f t="shared" si="5"/>
        <v>4</v>
      </c>
      <c r="G25" s="54">
        <f t="shared" si="5"/>
        <v>4</v>
      </c>
      <c r="H25" s="54">
        <f t="shared" si="5"/>
        <v>4</v>
      </c>
      <c r="I25" s="54">
        <f t="shared" si="5"/>
        <v>4</v>
      </c>
      <c r="J25" s="54">
        <f t="shared" si="5"/>
        <v>4</v>
      </c>
      <c r="K25" s="54">
        <f t="shared" si="5"/>
        <v>4</v>
      </c>
      <c r="L25" s="54">
        <f t="shared" si="5"/>
        <v>5</v>
      </c>
      <c r="M25" s="54">
        <f t="shared" si="5"/>
        <v>4</v>
      </c>
      <c r="N25" s="54">
        <f t="shared" si="5"/>
        <v>3</v>
      </c>
      <c r="O25" s="54">
        <f t="shared" si="5"/>
        <v>4</v>
      </c>
      <c r="P25" s="54">
        <f t="shared" si="5"/>
        <v>4</v>
      </c>
      <c r="Q25" s="54">
        <f t="shared" si="5"/>
        <v>4</v>
      </c>
      <c r="R25" s="11"/>
      <c r="S25" s="11"/>
      <c r="T25" s="11"/>
      <c r="U25" s="11"/>
      <c r="V25" s="11"/>
    </row>
    <row r="26" spans="1:22" ht="66" customHeight="1" x14ac:dyDescent="0.25">
      <c r="A26" t="s">
        <v>131</v>
      </c>
      <c r="B26" s="39" t="s">
        <v>17</v>
      </c>
      <c r="C26" s="40" t="s">
        <v>127</v>
      </c>
      <c r="D26" s="17">
        <v>1</v>
      </c>
      <c r="E26" s="53">
        <v>0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53">
        <v>0</v>
      </c>
      <c r="O26" s="17">
        <v>1</v>
      </c>
      <c r="P26" s="17">
        <v>1</v>
      </c>
      <c r="Q26" s="17">
        <v>1</v>
      </c>
      <c r="R26" s="41"/>
      <c r="S26" s="41"/>
      <c r="T26" s="41"/>
      <c r="U26" s="41"/>
      <c r="V26" s="41"/>
    </row>
    <row r="27" spans="1:22" ht="45" customHeight="1" x14ac:dyDescent="0.25">
      <c r="A27" t="s">
        <v>131</v>
      </c>
      <c r="B27" s="39" t="s">
        <v>18</v>
      </c>
      <c r="C27" s="40" t="s">
        <v>82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41"/>
      <c r="S27" s="41"/>
      <c r="T27" s="41"/>
      <c r="U27" s="41"/>
      <c r="V27" s="41"/>
    </row>
    <row r="28" spans="1:22" ht="43.5" customHeight="1" x14ac:dyDescent="0.25">
      <c r="A28" t="s">
        <v>131</v>
      </c>
      <c r="B28" s="39" t="s">
        <v>19</v>
      </c>
      <c r="C28" s="40" t="s">
        <v>83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41">
        <v>1</v>
      </c>
      <c r="S28" s="41">
        <v>1</v>
      </c>
      <c r="T28" s="41">
        <v>1</v>
      </c>
      <c r="U28" s="41">
        <v>1</v>
      </c>
      <c r="V28" s="41">
        <v>1</v>
      </c>
    </row>
    <row r="29" spans="1:22" ht="36" customHeight="1" x14ac:dyDescent="0.25">
      <c r="A29" t="s">
        <v>132</v>
      </c>
      <c r="B29" s="39" t="s">
        <v>20</v>
      </c>
      <c r="C29" s="40" t="s">
        <v>84</v>
      </c>
      <c r="D29" s="17"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17">
        <v>1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41">
        <v>1</v>
      </c>
      <c r="S29" s="41">
        <v>1</v>
      </c>
      <c r="T29" s="41">
        <v>1</v>
      </c>
      <c r="U29" s="41">
        <v>1</v>
      </c>
      <c r="V29" s="41">
        <v>1</v>
      </c>
    </row>
    <row r="30" spans="1:22" ht="34.5" customHeight="1" x14ac:dyDescent="0.25">
      <c r="A30" t="s">
        <v>131</v>
      </c>
      <c r="B30" s="42" t="s">
        <v>21</v>
      </c>
      <c r="C30" s="43" t="s">
        <v>85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41">
        <v>1</v>
      </c>
      <c r="S30" s="41">
        <v>1</v>
      </c>
      <c r="T30" s="41">
        <v>1</v>
      </c>
      <c r="U30" s="41">
        <v>1</v>
      </c>
      <c r="V30" s="41">
        <v>1</v>
      </c>
    </row>
    <row r="31" spans="1:22" ht="30" customHeight="1" x14ac:dyDescent="0.25">
      <c r="B31" s="130" t="s">
        <v>22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2" spans="1:22" ht="32.25" customHeight="1" x14ac:dyDescent="0.25">
      <c r="B32" s="131" t="s">
        <v>4</v>
      </c>
      <c r="C32" s="131"/>
      <c r="D32" s="56">
        <f>D33+D34+D38+D39+D47+D48+D49</f>
        <v>4.8</v>
      </c>
      <c r="E32" s="56">
        <f t="shared" ref="E32:Q32" si="6">E33+E34+E38+E39+E47+E48+E49</f>
        <v>1.8</v>
      </c>
      <c r="F32" s="56">
        <f t="shared" si="6"/>
        <v>3</v>
      </c>
      <c r="G32" s="56">
        <f t="shared" si="6"/>
        <v>3</v>
      </c>
      <c r="H32" s="56">
        <f t="shared" si="6"/>
        <v>4.2</v>
      </c>
      <c r="I32" s="56">
        <f t="shared" si="6"/>
        <v>4.2</v>
      </c>
      <c r="J32" s="56">
        <f t="shared" si="6"/>
        <v>4</v>
      </c>
      <c r="K32" s="56">
        <f t="shared" si="6"/>
        <v>5</v>
      </c>
      <c r="L32" s="56">
        <f t="shared" si="6"/>
        <v>4</v>
      </c>
      <c r="M32" s="56">
        <f t="shared" si="6"/>
        <v>3.2</v>
      </c>
      <c r="N32" s="56">
        <f t="shared" si="6"/>
        <v>4.2</v>
      </c>
      <c r="O32" s="56">
        <f t="shared" si="6"/>
        <v>1.2</v>
      </c>
      <c r="P32" s="56">
        <f t="shared" si="6"/>
        <v>3.2</v>
      </c>
      <c r="Q32" s="56">
        <f t="shared" si="6"/>
        <v>2</v>
      </c>
      <c r="R32" s="44">
        <v>5.3</v>
      </c>
      <c r="S32" s="44">
        <v>5.3</v>
      </c>
      <c r="T32" s="44">
        <v>5.3</v>
      </c>
      <c r="U32" s="44">
        <v>5.3</v>
      </c>
      <c r="V32" s="44">
        <v>6.3</v>
      </c>
    </row>
    <row r="33" spans="1:22" ht="39" customHeight="1" x14ac:dyDescent="0.25">
      <c r="A33" t="s">
        <v>130</v>
      </c>
      <c r="B33" s="139" t="s">
        <v>23</v>
      </c>
      <c r="C33" s="40" t="s">
        <v>24</v>
      </c>
      <c r="D33" s="17">
        <v>0.5</v>
      </c>
      <c r="E33" s="17">
        <v>0.5</v>
      </c>
      <c r="F33" s="17">
        <v>0.5</v>
      </c>
      <c r="G33" s="17">
        <v>0.5</v>
      </c>
      <c r="H33" s="53">
        <v>0</v>
      </c>
      <c r="I33" s="53">
        <v>0</v>
      </c>
      <c r="J33" s="17">
        <v>0.5</v>
      </c>
      <c r="K33" s="17">
        <v>0.5</v>
      </c>
      <c r="L33" s="17">
        <v>0.5</v>
      </c>
      <c r="M33" s="53">
        <v>0</v>
      </c>
      <c r="N33" s="53">
        <v>0</v>
      </c>
      <c r="O33" s="53">
        <v>0</v>
      </c>
      <c r="P33" s="53">
        <v>0</v>
      </c>
      <c r="Q33" s="17">
        <v>0.5</v>
      </c>
      <c r="R33" s="41">
        <v>0.5</v>
      </c>
      <c r="S33" s="41">
        <v>0.5</v>
      </c>
      <c r="T33" s="41">
        <v>0.5</v>
      </c>
      <c r="U33" s="41">
        <v>0.5</v>
      </c>
      <c r="V33" s="41">
        <v>0.5</v>
      </c>
    </row>
    <row r="34" spans="1:22" ht="41.25" customHeight="1" x14ac:dyDescent="0.25">
      <c r="B34" s="140"/>
      <c r="C34" s="45" t="s">
        <v>129</v>
      </c>
      <c r="D34" s="63">
        <f>D35+D36+D37</f>
        <v>0.2</v>
      </c>
      <c r="E34" s="63">
        <f t="shared" ref="E34:Q34" si="7">E35+E36+E37</f>
        <v>0.30000000000000004</v>
      </c>
      <c r="F34" s="63">
        <f t="shared" si="7"/>
        <v>0.30000000000000004</v>
      </c>
      <c r="G34" s="63">
        <f t="shared" si="7"/>
        <v>0.30000000000000004</v>
      </c>
      <c r="H34" s="55">
        <f t="shared" si="7"/>
        <v>0</v>
      </c>
      <c r="I34" s="55">
        <f t="shared" si="7"/>
        <v>0</v>
      </c>
      <c r="J34" s="63">
        <f t="shared" si="7"/>
        <v>0.30000000000000004</v>
      </c>
      <c r="K34" s="63">
        <f t="shared" si="7"/>
        <v>0.30000000000000004</v>
      </c>
      <c r="L34" s="63">
        <f t="shared" si="7"/>
        <v>0.30000000000000004</v>
      </c>
      <c r="M34" s="55">
        <f t="shared" si="7"/>
        <v>0</v>
      </c>
      <c r="N34" s="55">
        <f t="shared" si="7"/>
        <v>0</v>
      </c>
      <c r="O34" s="55">
        <f t="shared" si="7"/>
        <v>0</v>
      </c>
      <c r="P34" s="55">
        <f t="shared" si="7"/>
        <v>0</v>
      </c>
      <c r="Q34" s="63">
        <f t="shared" si="7"/>
        <v>0.30000000000000004</v>
      </c>
      <c r="R34" s="41">
        <v>0.5</v>
      </c>
      <c r="S34" s="41">
        <v>0.5</v>
      </c>
      <c r="T34" s="41">
        <v>0.5</v>
      </c>
      <c r="U34" s="41">
        <v>0.5</v>
      </c>
      <c r="V34" s="41">
        <v>0.5</v>
      </c>
    </row>
    <row r="35" spans="1:22" ht="36.75" customHeight="1" x14ac:dyDescent="0.25">
      <c r="B35" s="113" t="s">
        <v>86</v>
      </c>
      <c r="C35" s="114"/>
      <c r="D35" s="17">
        <v>0.1</v>
      </c>
      <c r="E35" s="17">
        <v>0.1</v>
      </c>
      <c r="F35" s="17">
        <v>0.1</v>
      </c>
      <c r="G35" s="17">
        <v>0.1</v>
      </c>
      <c r="H35" s="53">
        <v>0</v>
      </c>
      <c r="I35" s="53">
        <v>0</v>
      </c>
      <c r="J35" s="17">
        <v>0.1</v>
      </c>
      <c r="K35" s="17">
        <v>0.1</v>
      </c>
      <c r="L35" s="17">
        <v>0.1</v>
      </c>
      <c r="M35" s="53">
        <v>0</v>
      </c>
      <c r="N35" s="53">
        <v>0</v>
      </c>
      <c r="O35" s="53">
        <v>0</v>
      </c>
      <c r="P35" s="53">
        <v>0</v>
      </c>
      <c r="Q35" s="17">
        <v>0.1</v>
      </c>
      <c r="R35" s="41">
        <v>0.1</v>
      </c>
      <c r="S35" s="41">
        <v>0.1</v>
      </c>
      <c r="T35" s="41">
        <v>0.1</v>
      </c>
      <c r="U35" s="41">
        <v>0.1</v>
      </c>
      <c r="V35" s="41">
        <v>0.1</v>
      </c>
    </row>
    <row r="36" spans="1:22" ht="39" customHeight="1" x14ac:dyDescent="0.25">
      <c r="B36" s="113" t="s">
        <v>87</v>
      </c>
      <c r="C36" s="114"/>
      <c r="D36" s="17">
        <v>0.1</v>
      </c>
      <c r="E36" s="17">
        <v>0.1</v>
      </c>
      <c r="F36" s="17">
        <v>0.1</v>
      </c>
      <c r="G36" s="17">
        <v>0.1</v>
      </c>
      <c r="H36" s="53">
        <v>0</v>
      </c>
      <c r="I36" s="53">
        <v>0</v>
      </c>
      <c r="J36" s="17">
        <v>0.1</v>
      </c>
      <c r="K36" s="17">
        <v>0.1</v>
      </c>
      <c r="L36" s="17">
        <v>0.1</v>
      </c>
      <c r="M36" s="53">
        <v>0</v>
      </c>
      <c r="N36" s="53">
        <v>0</v>
      </c>
      <c r="O36" s="53">
        <v>0</v>
      </c>
      <c r="P36" s="53">
        <v>0</v>
      </c>
      <c r="Q36" s="17">
        <v>0.1</v>
      </c>
      <c r="R36" s="41">
        <v>0.1</v>
      </c>
      <c r="S36" s="41">
        <v>0.1</v>
      </c>
      <c r="T36" s="41">
        <v>0.1</v>
      </c>
      <c r="U36" s="41">
        <v>0.1</v>
      </c>
      <c r="V36" s="41">
        <v>0.1</v>
      </c>
    </row>
    <row r="37" spans="1:22" ht="29.25" customHeight="1" x14ac:dyDescent="0.25">
      <c r="B37" s="113" t="s">
        <v>25</v>
      </c>
      <c r="C37" s="114"/>
      <c r="D37" s="53">
        <v>0</v>
      </c>
      <c r="E37" s="17">
        <v>0.1</v>
      </c>
      <c r="F37" s="17">
        <v>0.1</v>
      </c>
      <c r="G37" s="17">
        <v>0.1</v>
      </c>
      <c r="H37" s="53">
        <v>0</v>
      </c>
      <c r="I37" s="53">
        <v>0</v>
      </c>
      <c r="J37" s="17">
        <v>0.1</v>
      </c>
      <c r="K37" s="17">
        <v>0.1</v>
      </c>
      <c r="L37" s="17">
        <v>0.1</v>
      </c>
      <c r="M37" s="53">
        <v>0</v>
      </c>
      <c r="N37" s="53">
        <v>0</v>
      </c>
      <c r="O37" s="53">
        <v>0</v>
      </c>
      <c r="P37" s="53">
        <v>0</v>
      </c>
      <c r="Q37" s="17">
        <v>0.1</v>
      </c>
      <c r="R37" s="41">
        <v>0.1</v>
      </c>
      <c r="S37" s="41">
        <v>0.1</v>
      </c>
      <c r="T37" s="41">
        <v>0.1</v>
      </c>
      <c r="U37" s="41">
        <v>0.1</v>
      </c>
      <c r="V37" s="41">
        <v>0.1</v>
      </c>
    </row>
    <row r="38" spans="1:22" ht="33" customHeight="1" x14ac:dyDescent="0.25">
      <c r="A38" t="s">
        <v>131</v>
      </c>
      <c r="B38" s="115" t="s">
        <v>26</v>
      </c>
      <c r="C38" s="48" t="s">
        <v>27</v>
      </c>
      <c r="D38" s="17">
        <v>0.5</v>
      </c>
      <c r="E38" s="53">
        <v>0</v>
      </c>
      <c r="F38" s="17">
        <v>0.5</v>
      </c>
      <c r="G38" s="17">
        <v>0.5</v>
      </c>
      <c r="H38" s="17">
        <v>0.5</v>
      </c>
      <c r="I38" s="17">
        <v>0.5</v>
      </c>
      <c r="J38" s="17">
        <v>0.5</v>
      </c>
      <c r="K38" s="17">
        <v>0.5</v>
      </c>
      <c r="L38" s="17">
        <v>0.5</v>
      </c>
      <c r="M38" s="17">
        <v>0.5</v>
      </c>
      <c r="N38" s="17">
        <v>0.5</v>
      </c>
      <c r="O38" s="17">
        <v>0.5</v>
      </c>
      <c r="P38" s="17">
        <v>0.5</v>
      </c>
      <c r="Q38" s="17">
        <v>0.5</v>
      </c>
      <c r="R38" s="41">
        <v>0.5</v>
      </c>
      <c r="S38" s="41">
        <v>0.5</v>
      </c>
      <c r="T38" s="41">
        <v>0.5</v>
      </c>
      <c r="U38" s="41">
        <v>0.5</v>
      </c>
      <c r="V38" s="41">
        <v>0.5</v>
      </c>
    </row>
    <row r="39" spans="1:22" ht="36" customHeight="1" x14ac:dyDescent="0.25">
      <c r="B39" s="115"/>
      <c r="C39" s="46" t="s">
        <v>9</v>
      </c>
      <c r="D39" s="63">
        <f>D40+D41+D42+D43+D44+D45+D46</f>
        <v>0.6</v>
      </c>
      <c r="E39" s="55">
        <f t="shared" ref="E39:Q39" si="8">E40+E41+E42+E43+E44+E45+E46</f>
        <v>0</v>
      </c>
      <c r="F39" s="63">
        <f t="shared" si="8"/>
        <v>0.7</v>
      </c>
      <c r="G39" s="63">
        <f t="shared" si="8"/>
        <v>0.7</v>
      </c>
      <c r="H39" s="63">
        <f t="shared" si="8"/>
        <v>0.7</v>
      </c>
      <c r="I39" s="63">
        <f t="shared" si="8"/>
        <v>0.7</v>
      </c>
      <c r="J39" s="63">
        <f t="shared" si="8"/>
        <v>0.7</v>
      </c>
      <c r="K39" s="63">
        <f t="shared" si="8"/>
        <v>0.7</v>
      </c>
      <c r="L39" s="63">
        <f t="shared" si="8"/>
        <v>0.7</v>
      </c>
      <c r="M39" s="63">
        <f t="shared" si="8"/>
        <v>0.7</v>
      </c>
      <c r="N39" s="63">
        <f t="shared" si="8"/>
        <v>0.7</v>
      </c>
      <c r="O39" s="63">
        <f t="shared" si="8"/>
        <v>0.7</v>
      </c>
      <c r="P39" s="63">
        <f t="shared" si="8"/>
        <v>0.7</v>
      </c>
      <c r="Q39" s="63">
        <f t="shared" si="8"/>
        <v>0.7</v>
      </c>
      <c r="R39" s="41">
        <v>0.79999999999999993</v>
      </c>
      <c r="S39" s="41">
        <v>0.79999999999999993</v>
      </c>
      <c r="T39" s="41">
        <v>0.79999999999999993</v>
      </c>
      <c r="U39" s="41">
        <v>0.79999999999999993</v>
      </c>
      <c r="V39" s="41">
        <v>0.79999999999999993</v>
      </c>
    </row>
    <row r="40" spans="1:22" ht="33" customHeight="1" x14ac:dyDescent="0.25">
      <c r="B40" s="137" t="s">
        <v>10</v>
      </c>
      <c r="C40" s="138"/>
      <c r="D40" s="17">
        <v>0.1</v>
      </c>
      <c r="E40" s="53">
        <v>0</v>
      </c>
      <c r="F40" s="17">
        <v>0.1</v>
      </c>
      <c r="G40" s="17">
        <v>0.1</v>
      </c>
      <c r="H40" s="17">
        <v>0.1</v>
      </c>
      <c r="I40" s="17">
        <v>0.1</v>
      </c>
      <c r="J40" s="17">
        <v>0.1</v>
      </c>
      <c r="K40" s="17">
        <v>0.1</v>
      </c>
      <c r="L40" s="17">
        <v>0.1</v>
      </c>
      <c r="M40" s="17">
        <v>0.1</v>
      </c>
      <c r="N40" s="17">
        <v>0.1</v>
      </c>
      <c r="O40" s="17">
        <v>0.1</v>
      </c>
      <c r="P40" s="17">
        <v>0.1</v>
      </c>
      <c r="Q40" s="17">
        <v>0.1</v>
      </c>
      <c r="R40" s="41"/>
      <c r="S40" s="41"/>
      <c r="T40" s="41"/>
      <c r="U40" s="41"/>
      <c r="V40" s="41"/>
    </row>
    <row r="41" spans="1:22" ht="30.75" customHeight="1" x14ac:dyDescent="0.25">
      <c r="B41" s="113" t="s">
        <v>88</v>
      </c>
      <c r="C41" s="114"/>
      <c r="D41" s="53">
        <v>0</v>
      </c>
      <c r="E41" s="53">
        <v>0</v>
      </c>
      <c r="F41" s="17">
        <v>0.1</v>
      </c>
      <c r="G41" s="17">
        <v>0.1</v>
      </c>
      <c r="H41" s="17">
        <v>0.1</v>
      </c>
      <c r="I41" s="17">
        <v>0.1</v>
      </c>
      <c r="J41" s="17">
        <v>0.1</v>
      </c>
      <c r="K41" s="17">
        <v>0.1</v>
      </c>
      <c r="L41" s="17">
        <v>0.1</v>
      </c>
      <c r="M41" s="17">
        <v>0.1</v>
      </c>
      <c r="N41" s="17">
        <v>0.1</v>
      </c>
      <c r="O41" s="17">
        <v>0.1</v>
      </c>
      <c r="P41" s="17">
        <v>0.1</v>
      </c>
      <c r="Q41" s="17">
        <v>0.1</v>
      </c>
      <c r="R41" s="41"/>
      <c r="S41" s="41"/>
      <c r="T41" s="41"/>
      <c r="U41" s="41"/>
      <c r="V41" s="41"/>
    </row>
    <row r="42" spans="1:22" ht="25.5" customHeight="1" x14ac:dyDescent="0.25">
      <c r="B42" s="113" t="s">
        <v>89</v>
      </c>
      <c r="C42" s="114"/>
      <c r="D42" s="17">
        <v>0.1</v>
      </c>
      <c r="E42" s="53">
        <v>0</v>
      </c>
      <c r="F42" s="17">
        <v>0.1</v>
      </c>
      <c r="G42" s="17">
        <v>0.1</v>
      </c>
      <c r="H42" s="17">
        <v>0.1</v>
      </c>
      <c r="I42" s="17">
        <v>0.1</v>
      </c>
      <c r="J42" s="17">
        <v>0.1</v>
      </c>
      <c r="K42" s="17">
        <v>0.1</v>
      </c>
      <c r="L42" s="17">
        <v>0.1</v>
      </c>
      <c r="M42" s="17">
        <v>0.1</v>
      </c>
      <c r="N42" s="17">
        <v>0.1</v>
      </c>
      <c r="O42" s="17">
        <v>0.1</v>
      </c>
      <c r="P42" s="17">
        <v>0.1</v>
      </c>
      <c r="Q42" s="17">
        <v>0.1</v>
      </c>
      <c r="R42" s="41"/>
      <c r="S42" s="41"/>
      <c r="T42" s="41"/>
      <c r="U42" s="41"/>
      <c r="V42" s="41"/>
    </row>
    <row r="43" spans="1:22" ht="32.25" customHeight="1" x14ac:dyDescent="0.25">
      <c r="B43" s="113" t="s">
        <v>11</v>
      </c>
      <c r="C43" s="114"/>
      <c r="D43" s="17">
        <v>0.1</v>
      </c>
      <c r="E43" s="53">
        <v>0</v>
      </c>
      <c r="F43" s="17">
        <v>0.1</v>
      </c>
      <c r="G43" s="17">
        <v>0.1</v>
      </c>
      <c r="H43" s="17">
        <v>0.1</v>
      </c>
      <c r="I43" s="17">
        <v>0.1</v>
      </c>
      <c r="J43" s="17">
        <v>0.1</v>
      </c>
      <c r="K43" s="17">
        <v>0.1</v>
      </c>
      <c r="L43" s="17">
        <v>0.1</v>
      </c>
      <c r="M43" s="17">
        <v>0.1</v>
      </c>
      <c r="N43" s="17">
        <v>0.1</v>
      </c>
      <c r="O43" s="17">
        <v>0.1</v>
      </c>
      <c r="P43" s="17">
        <v>0.1</v>
      </c>
      <c r="Q43" s="17">
        <v>0.1</v>
      </c>
      <c r="R43" s="41"/>
      <c r="S43" s="41"/>
      <c r="T43" s="41"/>
      <c r="U43" s="41"/>
      <c r="V43" s="41"/>
    </row>
    <row r="44" spans="1:22" ht="36.75" customHeight="1" x14ac:dyDescent="0.25">
      <c r="B44" s="120" t="s">
        <v>28</v>
      </c>
      <c r="C44" s="121"/>
      <c r="D44" s="17">
        <v>0.1</v>
      </c>
      <c r="E44" s="53">
        <v>0</v>
      </c>
      <c r="F44" s="17">
        <v>0.1</v>
      </c>
      <c r="G44" s="17">
        <v>0.1</v>
      </c>
      <c r="H44" s="17">
        <v>0.1</v>
      </c>
      <c r="I44" s="17">
        <v>0.1</v>
      </c>
      <c r="J44" s="17">
        <v>0.1</v>
      </c>
      <c r="K44" s="17">
        <v>0.1</v>
      </c>
      <c r="L44" s="17">
        <v>0.1</v>
      </c>
      <c r="M44" s="17">
        <v>0.1</v>
      </c>
      <c r="N44" s="17">
        <v>0.1</v>
      </c>
      <c r="O44" s="17">
        <v>0.1</v>
      </c>
      <c r="P44" s="17">
        <v>0.1</v>
      </c>
      <c r="Q44" s="17">
        <v>0.1</v>
      </c>
      <c r="R44" s="6"/>
      <c r="S44" s="6"/>
      <c r="T44" s="6"/>
      <c r="U44" s="6"/>
      <c r="V44" s="6"/>
    </row>
    <row r="45" spans="1:22" ht="33" customHeight="1" x14ac:dyDescent="0.25">
      <c r="B45" s="120" t="s">
        <v>12</v>
      </c>
      <c r="C45" s="121"/>
      <c r="D45" s="17">
        <v>0.1</v>
      </c>
      <c r="E45" s="53">
        <v>0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17">
        <v>0.1</v>
      </c>
      <c r="L45" s="17">
        <v>0.1</v>
      </c>
      <c r="M45" s="17">
        <v>0.1</v>
      </c>
      <c r="N45" s="17">
        <v>0.1</v>
      </c>
      <c r="O45" s="17">
        <v>0.1</v>
      </c>
      <c r="P45" s="17">
        <v>0.1</v>
      </c>
      <c r="Q45" s="17">
        <v>0.1</v>
      </c>
      <c r="R45" s="6"/>
      <c r="S45" s="6"/>
      <c r="T45" s="6"/>
      <c r="U45" s="6"/>
      <c r="V45" s="6"/>
    </row>
    <row r="46" spans="1:22" ht="43.5" customHeight="1" x14ac:dyDescent="0.25">
      <c r="B46" s="120" t="s">
        <v>13</v>
      </c>
      <c r="C46" s="121"/>
      <c r="D46" s="17">
        <v>0.1</v>
      </c>
      <c r="E46" s="53">
        <v>0</v>
      </c>
      <c r="F46" s="17">
        <v>0.1</v>
      </c>
      <c r="G46" s="17">
        <v>0.1</v>
      </c>
      <c r="H46" s="17">
        <v>0.1</v>
      </c>
      <c r="I46" s="17">
        <v>0.1</v>
      </c>
      <c r="J46" s="17">
        <v>0.1</v>
      </c>
      <c r="K46" s="17">
        <v>0.1</v>
      </c>
      <c r="L46" s="17">
        <v>0.1</v>
      </c>
      <c r="M46" s="17">
        <v>0.1</v>
      </c>
      <c r="N46" s="17">
        <v>0.1</v>
      </c>
      <c r="O46" s="17">
        <v>0.1</v>
      </c>
      <c r="P46" s="17">
        <v>0.1</v>
      </c>
      <c r="Q46" s="17">
        <v>0.1</v>
      </c>
      <c r="R46" s="6"/>
      <c r="S46" s="6"/>
      <c r="T46" s="6"/>
      <c r="U46" s="6"/>
      <c r="V46" s="6"/>
    </row>
    <row r="47" spans="1:22" ht="52.5" customHeight="1" x14ac:dyDescent="0.25">
      <c r="A47" t="s">
        <v>130</v>
      </c>
      <c r="B47" s="47" t="s">
        <v>29</v>
      </c>
      <c r="C47" s="48" t="s">
        <v>30</v>
      </c>
      <c r="D47" s="17">
        <v>1</v>
      </c>
      <c r="E47" s="53">
        <v>0</v>
      </c>
      <c r="F47" s="53">
        <v>0</v>
      </c>
      <c r="G47" s="53">
        <v>0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53">
        <v>0</v>
      </c>
      <c r="P47" s="17">
        <v>1</v>
      </c>
      <c r="Q47" s="53">
        <v>0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</row>
    <row r="48" spans="1:22" ht="65.25" customHeight="1" x14ac:dyDescent="0.25">
      <c r="A48" t="s">
        <v>130</v>
      </c>
      <c r="B48" s="39" t="s">
        <v>31</v>
      </c>
      <c r="C48" s="48" t="s">
        <v>32</v>
      </c>
      <c r="D48" s="17">
        <v>1</v>
      </c>
      <c r="E48" s="53">
        <v>0</v>
      </c>
      <c r="F48" s="53">
        <v>0</v>
      </c>
      <c r="G48" s="53">
        <v>0</v>
      </c>
      <c r="H48" s="17">
        <v>1</v>
      </c>
      <c r="I48" s="17">
        <v>1</v>
      </c>
      <c r="J48" s="53">
        <v>0</v>
      </c>
      <c r="K48" s="17">
        <v>1</v>
      </c>
      <c r="L48" s="53">
        <v>0</v>
      </c>
      <c r="M48" s="17">
        <v>1</v>
      </c>
      <c r="N48" s="17">
        <v>1</v>
      </c>
      <c r="O48" s="53">
        <v>0</v>
      </c>
      <c r="P48" s="17">
        <v>1</v>
      </c>
      <c r="Q48" s="53">
        <v>0</v>
      </c>
      <c r="R48" s="41"/>
      <c r="S48" s="41"/>
      <c r="T48" s="41"/>
      <c r="U48" s="41"/>
      <c r="V48" s="41"/>
    </row>
    <row r="49" spans="1:22" ht="71.25" customHeight="1" x14ac:dyDescent="0.25">
      <c r="A49" t="s">
        <v>130</v>
      </c>
      <c r="B49" s="39" t="s">
        <v>33</v>
      </c>
      <c r="C49" s="48" t="s">
        <v>34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53">
        <v>0</v>
      </c>
      <c r="N49" s="17">
        <v>1</v>
      </c>
      <c r="O49" s="53">
        <v>0</v>
      </c>
      <c r="P49" s="53">
        <v>0</v>
      </c>
      <c r="Q49" s="53">
        <v>0</v>
      </c>
      <c r="R49" s="41"/>
      <c r="S49" s="41"/>
      <c r="T49" s="41"/>
      <c r="U49" s="41"/>
      <c r="V49" s="41"/>
    </row>
    <row r="50" spans="1:22" ht="27" customHeight="1" x14ac:dyDescent="0.25">
      <c r="B50" s="122" t="s">
        <v>35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3"/>
    </row>
    <row r="51" spans="1:22" ht="15.75" x14ac:dyDescent="0.25">
      <c r="B51" s="117" t="s">
        <v>4</v>
      </c>
      <c r="C51" s="117"/>
      <c r="D51" s="49">
        <f>D52+D53+D57+D58+D66+D67</f>
        <v>2.9</v>
      </c>
      <c r="E51" s="66">
        <f t="shared" ref="E51:Q51" si="9">E52+E53+E57+E58+E66+E67</f>
        <v>1</v>
      </c>
      <c r="F51" s="66">
        <f t="shared" si="9"/>
        <v>1.7000000000000002</v>
      </c>
      <c r="G51" s="66">
        <f t="shared" si="9"/>
        <v>2</v>
      </c>
      <c r="H51" s="66">
        <f t="shared" si="9"/>
        <v>1.8</v>
      </c>
      <c r="I51" s="66">
        <f t="shared" si="9"/>
        <v>1</v>
      </c>
      <c r="J51" s="66">
        <f t="shared" si="9"/>
        <v>0.5</v>
      </c>
      <c r="K51" s="66">
        <f t="shared" si="9"/>
        <v>1.8</v>
      </c>
      <c r="L51" s="66">
        <f t="shared" si="9"/>
        <v>1.3</v>
      </c>
      <c r="M51" s="57">
        <f t="shared" si="9"/>
        <v>0</v>
      </c>
      <c r="N51" s="66">
        <f t="shared" si="9"/>
        <v>1</v>
      </c>
      <c r="O51" s="57">
        <f t="shared" si="9"/>
        <v>0</v>
      </c>
      <c r="P51" s="66">
        <f t="shared" si="9"/>
        <v>1.8</v>
      </c>
      <c r="Q51" s="57">
        <f t="shared" si="9"/>
        <v>0</v>
      </c>
      <c r="R51" s="49"/>
      <c r="S51" s="49"/>
      <c r="T51" s="49"/>
      <c r="U51" s="49"/>
      <c r="V51" s="49"/>
    </row>
    <row r="52" spans="1:22" ht="52.5" customHeight="1" x14ac:dyDescent="0.25">
      <c r="A52" t="s">
        <v>130</v>
      </c>
      <c r="B52" s="115" t="s">
        <v>36</v>
      </c>
      <c r="C52" s="48" t="s">
        <v>37</v>
      </c>
      <c r="D52" s="17">
        <v>0.5</v>
      </c>
      <c r="E52" s="53">
        <v>0</v>
      </c>
      <c r="F52" s="17">
        <v>0.5</v>
      </c>
      <c r="G52" s="17">
        <v>0.5</v>
      </c>
      <c r="H52" s="17">
        <v>0.5</v>
      </c>
      <c r="I52" s="53">
        <v>0</v>
      </c>
      <c r="J52" s="53">
        <v>0</v>
      </c>
      <c r="K52" s="17">
        <v>0.5</v>
      </c>
      <c r="L52" s="17">
        <v>0.5</v>
      </c>
      <c r="M52" s="53">
        <v>0</v>
      </c>
      <c r="N52" s="53">
        <v>0</v>
      </c>
      <c r="O52" s="53">
        <v>0</v>
      </c>
      <c r="P52" s="17">
        <v>0.5</v>
      </c>
      <c r="Q52" s="53">
        <v>0</v>
      </c>
      <c r="R52" s="41"/>
      <c r="S52" s="41"/>
      <c r="T52" s="41"/>
      <c r="U52" s="41"/>
      <c r="V52" s="41"/>
    </row>
    <row r="53" spans="1:22" ht="30.75" customHeight="1" x14ac:dyDescent="0.25">
      <c r="B53" s="115"/>
      <c r="C53" s="50" t="s">
        <v>38</v>
      </c>
      <c r="D53" s="63">
        <f>D54+D55+D56</f>
        <v>0.2</v>
      </c>
      <c r="E53" s="55">
        <f t="shared" ref="E53:Q53" si="10">E54+E55+E56</f>
        <v>0</v>
      </c>
      <c r="F53" s="63">
        <f t="shared" si="10"/>
        <v>0.30000000000000004</v>
      </c>
      <c r="G53" s="63">
        <f t="shared" si="10"/>
        <v>0.30000000000000004</v>
      </c>
      <c r="H53" s="63">
        <f t="shared" si="10"/>
        <v>0.30000000000000004</v>
      </c>
      <c r="I53" s="55">
        <f t="shared" si="10"/>
        <v>0</v>
      </c>
      <c r="J53" s="55">
        <f t="shared" si="10"/>
        <v>0</v>
      </c>
      <c r="K53" s="63">
        <f t="shared" si="10"/>
        <v>0.30000000000000004</v>
      </c>
      <c r="L53" s="63">
        <f t="shared" si="10"/>
        <v>0.30000000000000004</v>
      </c>
      <c r="M53" s="55">
        <f t="shared" si="10"/>
        <v>0</v>
      </c>
      <c r="N53" s="55">
        <f t="shared" si="10"/>
        <v>0</v>
      </c>
      <c r="O53" s="55">
        <f t="shared" si="10"/>
        <v>0</v>
      </c>
      <c r="P53" s="63">
        <f t="shared" si="10"/>
        <v>0.30000000000000004</v>
      </c>
      <c r="Q53" s="55">
        <f t="shared" si="10"/>
        <v>0</v>
      </c>
      <c r="R53" s="41"/>
      <c r="S53" s="41"/>
      <c r="T53" s="41"/>
      <c r="U53" s="41"/>
      <c r="V53" s="41"/>
    </row>
    <row r="54" spans="1:22" ht="36" customHeight="1" x14ac:dyDescent="0.25">
      <c r="A54" t="s">
        <v>133</v>
      </c>
      <c r="B54" s="113" t="s">
        <v>90</v>
      </c>
      <c r="C54" s="114"/>
      <c r="D54" s="17">
        <v>0.1</v>
      </c>
      <c r="E54" s="53">
        <v>0</v>
      </c>
      <c r="F54" s="17">
        <v>0.1</v>
      </c>
      <c r="G54" s="17">
        <v>0.1</v>
      </c>
      <c r="H54" s="17">
        <v>0.1</v>
      </c>
      <c r="I54" s="53">
        <v>0</v>
      </c>
      <c r="J54" s="53">
        <v>0</v>
      </c>
      <c r="K54" s="17">
        <v>0.1</v>
      </c>
      <c r="L54" s="17">
        <v>0.1</v>
      </c>
      <c r="M54" s="53">
        <v>0</v>
      </c>
      <c r="N54" s="53">
        <v>0</v>
      </c>
      <c r="O54" s="53">
        <v>0</v>
      </c>
      <c r="P54" s="17">
        <v>0.1</v>
      </c>
      <c r="Q54" s="53">
        <v>0</v>
      </c>
      <c r="R54" s="18">
        <v>0.1</v>
      </c>
      <c r="S54" s="18">
        <v>0.1</v>
      </c>
      <c r="T54" s="18">
        <v>0.1</v>
      </c>
      <c r="U54" s="18">
        <v>0.1</v>
      </c>
      <c r="V54" s="18">
        <v>0.1</v>
      </c>
    </row>
    <row r="55" spans="1:22" ht="33.75" customHeight="1" x14ac:dyDescent="0.25">
      <c r="A55" t="s">
        <v>130</v>
      </c>
      <c r="B55" s="113" t="s">
        <v>91</v>
      </c>
      <c r="C55" s="114"/>
      <c r="D55" s="17">
        <v>0.1</v>
      </c>
      <c r="E55" s="53">
        <v>0</v>
      </c>
      <c r="F55" s="17">
        <v>0.1</v>
      </c>
      <c r="G55" s="17">
        <v>0.1</v>
      </c>
      <c r="H55" s="17">
        <v>0.1</v>
      </c>
      <c r="I55" s="53">
        <v>0</v>
      </c>
      <c r="J55" s="53">
        <v>0</v>
      </c>
      <c r="K55" s="17">
        <v>0.1</v>
      </c>
      <c r="L55" s="17">
        <v>0.1</v>
      </c>
      <c r="M55" s="53">
        <v>0</v>
      </c>
      <c r="N55" s="53">
        <v>0</v>
      </c>
      <c r="O55" s="53">
        <v>0</v>
      </c>
      <c r="P55" s="17">
        <v>0.1</v>
      </c>
      <c r="Q55" s="53">
        <v>0</v>
      </c>
      <c r="R55" s="18">
        <v>0.1</v>
      </c>
      <c r="S55" s="18">
        <v>0.1</v>
      </c>
      <c r="T55" s="18">
        <v>0.1</v>
      </c>
      <c r="U55" s="18">
        <v>0.1</v>
      </c>
      <c r="V55" s="18">
        <v>0.1</v>
      </c>
    </row>
    <row r="56" spans="1:22" ht="30" customHeight="1" x14ac:dyDescent="0.25">
      <c r="A56" t="s">
        <v>133</v>
      </c>
      <c r="B56" s="113" t="s">
        <v>92</v>
      </c>
      <c r="C56" s="114"/>
      <c r="D56" s="53">
        <v>0</v>
      </c>
      <c r="E56" s="53">
        <v>0</v>
      </c>
      <c r="F56" s="17">
        <v>0.1</v>
      </c>
      <c r="G56" s="17">
        <v>0.1</v>
      </c>
      <c r="H56" s="17">
        <v>0.1</v>
      </c>
      <c r="I56" s="53">
        <v>0</v>
      </c>
      <c r="J56" s="53">
        <v>0</v>
      </c>
      <c r="K56" s="17">
        <v>0.1</v>
      </c>
      <c r="L56" s="17">
        <v>0.1</v>
      </c>
      <c r="M56" s="53">
        <v>0</v>
      </c>
      <c r="N56" s="53">
        <v>0</v>
      </c>
      <c r="O56" s="53">
        <v>0</v>
      </c>
      <c r="P56" s="17">
        <v>0.1</v>
      </c>
      <c r="Q56" s="53">
        <v>0</v>
      </c>
      <c r="R56" s="18">
        <v>0.1</v>
      </c>
      <c r="S56" s="18">
        <v>0.1</v>
      </c>
      <c r="T56" s="18">
        <v>0.1</v>
      </c>
      <c r="U56" s="18">
        <v>0.1</v>
      </c>
      <c r="V56" s="18">
        <v>0.1</v>
      </c>
    </row>
    <row r="57" spans="1:22" ht="39.75" customHeight="1" x14ac:dyDescent="0.25">
      <c r="A57" t="s">
        <v>130</v>
      </c>
      <c r="B57" s="115" t="s">
        <v>39</v>
      </c>
      <c r="C57" s="51" t="s">
        <v>40</v>
      </c>
      <c r="D57" s="17">
        <v>0.5</v>
      </c>
      <c r="E57" s="53">
        <v>0</v>
      </c>
      <c r="F57" s="17">
        <v>0.5</v>
      </c>
      <c r="G57" s="17">
        <v>0.5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41"/>
      <c r="S57" s="41"/>
      <c r="T57" s="41"/>
      <c r="U57" s="41"/>
      <c r="V57" s="41"/>
    </row>
    <row r="58" spans="1:22" ht="25.5" customHeight="1" x14ac:dyDescent="0.25">
      <c r="B58" s="115"/>
      <c r="C58" s="52" t="s">
        <v>9</v>
      </c>
      <c r="D58" s="63">
        <f>D59+D60+D61+D62+D63+D64+D65</f>
        <v>0.7</v>
      </c>
      <c r="E58" s="55">
        <f t="shared" ref="E58:Q58" si="11">E59+E60+E61+E62+E63+E64+E65</f>
        <v>0</v>
      </c>
      <c r="F58" s="63">
        <f t="shared" si="11"/>
        <v>0.4</v>
      </c>
      <c r="G58" s="63">
        <f t="shared" si="11"/>
        <v>0.7</v>
      </c>
      <c r="H58" s="55">
        <f t="shared" si="11"/>
        <v>0</v>
      </c>
      <c r="I58" s="55">
        <f t="shared" si="11"/>
        <v>0</v>
      </c>
      <c r="J58" s="55">
        <f t="shared" si="11"/>
        <v>0</v>
      </c>
      <c r="K58" s="55">
        <f t="shared" si="11"/>
        <v>0</v>
      </c>
      <c r="L58" s="55">
        <f t="shared" si="11"/>
        <v>0</v>
      </c>
      <c r="M58" s="55">
        <f t="shared" si="11"/>
        <v>0</v>
      </c>
      <c r="N58" s="55">
        <f t="shared" si="11"/>
        <v>0</v>
      </c>
      <c r="O58" s="55">
        <f t="shared" si="11"/>
        <v>0</v>
      </c>
      <c r="P58" s="55">
        <f t="shared" si="11"/>
        <v>0</v>
      </c>
      <c r="Q58" s="55">
        <f t="shared" si="11"/>
        <v>0</v>
      </c>
      <c r="R58" s="41"/>
      <c r="S58" s="41"/>
      <c r="T58" s="41"/>
      <c r="U58" s="41"/>
      <c r="V58" s="41"/>
    </row>
    <row r="59" spans="1:22" ht="36.75" customHeight="1" x14ac:dyDescent="0.25">
      <c r="B59" s="113" t="s">
        <v>10</v>
      </c>
      <c r="C59" s="114"/>
      <c r="D59" s="17">
        <v>0.1</v>
      </c>
      <c r="E59" s="53">
        <v>0</v>
      </c>
      <c r="F59" s="17">
        <v>0</v>
      </c>
      <c r="G59" s="17">
        <v>0.1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41"/>
      <c r="S59" s="41"/>
      <c r="T59" s="41"/>
      <c r="U59" s="41"/>
      <c r="V59" s="41"/>
    </row>
    <row r="60" spans="1:22" ht="33" customHeight="1" x14ac:dyDescent="0.25">
      <c r="B60" s="120" t="s">
        <v>41</v>
      </c>
      <c r="C60" s="121"/>
      <c r="D60" s="17">
        <v>0.1</v>
      </c>
      <c r="E60" s="53">
        <v>0</v>
      </c>
      <c r="F60" s="17">
        <v>0.1</v>
      </c>
      <c r="G60" s="17">
        <v>0.1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6"/>
      <c r="S60" s="6"/>
      <c r="T60" s="6"/>
      <c r="U60" s="6"/>
      <c r="V60" s="6"/>
    </row>
    <row r="61" spans="1:22" ht="34.5" customHeight="1" x14ac:dyDescent="0.25">
      <c r="B61" s="120" t="s">
        <v>89</v>
      </c>
      <c r="C61" s="121"/>
      <c r="D61" s="17">
        <v>0.1</v>
      </c>
      <c r="E61" s="53">
        <v>0</v>
      </c>
      <c r="F61" s="17">
        <v>0.1</v>
      </c>
      <c r="G61" s="17">
        <v>0.1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6"/>
      <c r="S61" s="6"/>
      <c r="T61" s="6"/>
      <c r="U61" s="6"/>
      <c r="V61" s="6"/>
    </row>
    <row r="62" spans="1:22" ht="46.5" customHeight="1" x14ac:dyDescent="0.25">
      <c r="B62" s="120" t="s">
        <v>11</v>
      </c>
      <c r="C62" s="121"/>
      <c r="D62" s="17">
        <v>0.1</v>
      </c>
      <c r="E62" s="53">
        <v>0</v>
      </c>
      <c r="F62" s="17">
        <v>0</v>
      </c>
      <c r="G62" s="17">
        <v>0.1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6"/>
      <c r="S62" s="6"/>
      <c r="T62" s="6"/>
      <c r="U62" s="6"/>
      <c r="V62" s="6"/>
    </row>
    <row r="63" spans="1:22" ht="36.75" customHeight="1" x14ac:dyDescent="0.25">
      <c r="B63" s="120" t="s">
        <v>42</v>
      </c>
      <c r="C63" s="121"/>
      <c r="D63" s="17">
        <v>0.1</v>
      </c>
      <c r="E63" s="53">
        <v>0</v>
      </c>
      <c r="F63" s="17">
        <v>0</v>
      </c>
      <c r="G63" s="17">
        <v>0.1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6"/>
      <c r="S63" s="6"/>
      <c r="T63" s="6"/>
      <c r="U63" s="6"/>
      <c r="V63" s="6"/>
    </row>
    <row r="64" spans="1:22" ht="34.5" customHeight="1" x14ac:dyDescent="0.25">
      <c r="B64" s="120" t="s">
        <v>93</v>
      </c>
      <c r="C64" s="121"/>
      <c r="D64" s="17">
        <v>0.1</v>
      </c>
      <c r="E64" s="53">
        <v>0</v>
      </c>
      <c r="F64" s="17">
        <v>0.1</v>
      </c>
      <c r="G64" s="17">
        <v>0.1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6"/>
      <c r="S64" s="6"/>
      <c r="T64" s="6"/>
      <c r="U64" s="6"/>
      <c r="V64" s="6"/>
    </row>
    <row r="65" spans="1:22" ht="33.75" customHeight="1" x14ac:dyDescent="0.25">
      <c r="B65" s="120" t="s">
        <v>94</v>
      </c>
      <c r="C65" s="121"/>
      <c r="D65" s="17">
        <v>0.1</v>
      </c>
      <c r="E65" s="53">
        <v>0</v>
      </c>
      <c r="F65" s="17">
        <v>0.1</v>
      </c>
      <c r="G65" s="17">
        <v>0.1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6"/>
      <c r="S65" s="6"/>
      <c r="T65" s="6"/>
      <c r="U65" s="6"/>
      <c r="V65" s="6"/>
    </row>
    <row r="66" spans="1:22" ht="66.75" customHeight="1" x14ac:dyDescent="0.25">
      <c r="A66" t="s">
        <v>130</v>
      </c>
      <c r="B66" s="47" t="s">
        <v>43</v>
      </c>
      <c r="C66" s="48" t="s">
        <v>44</v>
      </c>
      <c r="D66" s="17">
        <v>0.5</v>
      </c>
      <c r="E66" s="17">
        <v>0.5</v>
      </c>
      <c r="F66" s="53">
        <v>0</v>
      </c>
      <c r="G66" s="53">
        <v>0</v>
      </c>
      <c r="H66" s="17">
        <v>0.5</v>
      </c>
      <c r="I66" s="17">
        <v>0.5</v>
      </c>
      <c r="J66" s="17">
        <v>0.5</v>
      </c>
      <c r="K66" s="17">
        <v>0.5</v>
      </c>
      <c r="L66" s="17">
        <v>0.5</v>
      </c>
      <c r="M66" s="53">
        <v>0</v>
      </c>
      <c r="N66" s="17">
        <v>0.5</v>
      </c>
      <c r="O66" s="53">
        <v>0</v>
      </c>
      <c r="P66" s="17">
        <v>0.5</v>
      </c>
      <c r="Q66" s="53">
        <v>0</v>
      </c>
      <c r="R66" s="18">
        <v>0.5</v>
      </c>
      <c r="S66" s="18">
        <v>0.5</v>
      </c>
      <c r="T66" s="18">
        <v>0.5</v>
      </c>
      <c r="U66" s="18">
        <v>0.5</v>
      </c>
      <c r="V66" s="18">
        <v>0.5</v>
      </c>
    </row>
    <row r="67" spans="1:22" ht="40.5" customHeight="1" x14ac:dyDescent="0.25">
      <c r="A67" t="s">
        <v>130</v>
      </c>
      <c r="B67" s="47" t="s">
        <v>45</v>
      </c>
      <c r="C67" s="48" t="s">
        <v>32</v>
      </c>
      <c r="D67" s="17">
        <v>0.5</v>
      </c>
      <c r="E67" s="17">
        <v>0.5</v>
      </c>
      <c r="F67" s="53">
        <v>0</v>
      </c>
      <c r="G67" s="53">
        <v>0</v>
      </c>
      <c r="H67" s="17">
        <v>0.5</v>
      </c>
      <c r="I67" s="17">
        <v>0.5</v>
      </c>
      <c r="J67" s="53">
        <v>0</v>
      </c>
      <c r="K67" s="17">
        <v>0.5</v>
      </c>
      <c r="L67" s="53">
        <v>0</v>
      </c>
      <c r="M67" s="53">
        <v>0</v>
      </c>
      <c r="N67" s="17">
        <v>0.5</v>
      </c>
      <c r="O67" s="53">
        <v>0</v>
      </c>
      <c r="P67" s="17">
        <v>0.5</v>
      </c>
      <c r="Q67" s="53">
        <v>0</v>
      </c>
      <c r="R67" s="41"/>
      <c r="S67" s="41"/>
      <c r="T67" s="41"/>
      <c r="U67" s="41"/>
      <c r="V67" s="41"/>
    </row>
    <row r="68" spans="1:22" ht="27.75" customHeight="1" x14ac:dyDescent="0.25">
      <c r="B68" s="118" t="s">
        <v>95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9"/>
    </row>
    <row r="69" spans="1:22" ht="27.75" customHeight="1" x14ac:dyDescent="0.25">
      <c r="B69" s="116" t="s">
        <v>4</v>
      </c>
      <c r="C69" s="116"/>
      <c r="D69" s="17">
        <f>D70+D71+D72+D73</f>
        <v>3.5</v>
      </c>
      <c r="E69" s="17">
        <f t="shared" ref="E69:Q69" si="12">E70+E71+E72+E73</f>
        <v>2.5</v>
      </c>
      <c r="F69" s="17">
        <f t="shared" si="12"/>
        <v>3.5</v>
      </c>
      <c r="G69" s="17">
        <f t="shared" si="12"/>
        <v>3.5</v>
      </c>
      <c r="H69" s="17">
        <f t="shared" si="12"/>
        <v>3.5</v>
      </c>
      <c r="I69" s="17">
        <f t="shared" si="12"/>
        <v>3.5</v>
      </c>
      <c r="J69" s="17">
        <f t="shared" si="12"/>
        <v>3.5</v>
      </c>
      <c r="K69" s="17">
        <f t="shared" si="12"/>
        <v>3.5</v>
      </c>
      <c r="L69" s="17">
        <f t="shared" si="12"/>
        <v>3.5</v>
      </c>
      <c r="M69" s="17">
        <f t="shared" si="12"/>
        <v>3.5</v>
      </c>
      <c r="N69" s="17">
        <f t="shared" si="12"/>
        <v>3.5</v>
      </c>
      <c r="O69" s="53">
        <f t="shared" si="12"/>
        <v>0</v>
      </c>
      <c r="P69" s="17">
        <f t="shared" si="12"/>
        <v>3.5</v>
      </c>
      <c r="Q69" s="53">
        <f t="shared" si="12"/>
        <v>0</v>
      </c>
      <c r="R69" s="18"/>
      <c r="S69" s="18"/>
      <c r="T69" s="18"/>
      <c r="U69" s="18"/>
      <c r="V69" s="18"/>
    </row>
    <row r="70" spans="1:22" ht="45" customHeight="1" x14ac:dyDescent="0.25">
      <c r="A70" t="s">
        <v>130</v>
      </c>
      <c r="B70" s="47" t="s">
        <v>46</v>
      </c>
      <c r="C70" s="48" t="s">
        <v>97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53">
        <v>0</v>
      </c>
      <c r="P70" s="17">
        <v>1</v>
      </c>
      <c r="Q70" s="53">
        <v>0</v>
      </c>
      <c r="R70" s="41"/>
      <c r="S70" s="41"/>
      <c r="T70" s="41"/>
      <c r="U70" s="41"/>
      <c r="V70" s="41"/>
    </row>
    <row r="71" spans="1:22" ht="59.25" customHeight="1" x14ac:dyDescent="0.25">
      <c r="A71" t="s">
        <v>130</v>
      </c>
      <c r="B71" s="47" t="s">
        <v>47</v>
      </c>
      <c r="C71" s="48" t="s">
        <v>98</v>
      </c>
      <c r="D71" s="17">
        <v>1</v>
      </c>
      <c r="E71" s="17">
        <v>0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53">
        <v>0</v>
      </c>
      <c r="P71" s="17">
        <v>1</v>
      </c>
      <c r="Q71" s="53">
        <v>0</v>
      </c>
      <c r="R71" s="41"/>
      <c r="S71" s="41"/>
      <c r="T71" s="41"/>
      <c r="U71" s="41"/>
      <c r="V71" s="41"/>
    </row>
    <row r="72" spans="1:22" ht="43.5" customHeight="1" x14ac:dyDescent="0.25">
      <c r="A72" t="s">
        <v>130</v>
      </c>
      <c r="B72" s="47" t="s">
        <v>48</v>
      </c>
      <c r="C72" s="48" t="s">
        <v>54</v>
      </c>
      <c r="D72" s="17">
        <v>0.5</v>
      </c>
      <c r="E72" s="17">
        <v>0.5</v>
      </c>
      <c r="F72" s="17">
        <v>0.5</v>
      </c>
      <c r="G72" s="17">
        <v>0.5</v>
      </c>
      <c r="H72" s="17">
        <v>0.5</v>
      </c>
      <c r="I72" s="17">
        <v>0.5</v>
      </c>
      <c r="J72" s="17">
        <v>0.5</v>
      </c>
      <c r="K72" s="17">
        <v>0.5</v>
      </c>
      <c r="L72" s="17">
        <v>0.5</v>
      </c>
      <c r="M72" s="17">
        <v>0.5</v>
      </c>
      <c r="N72" s="17">
        <v>0.5</v>
      </c>
      <c r="O72" s="53">
        <v>0</v>
      </c>
      <c r="P72" s="17">
        <v>0.5</v>
      </c>
      <c r="Q72" s="53">
        <v>0</v>
      </c>
      <c r="R72" s="41"/>
      <c r="S72" s="41"/>
      <c r="T72" s="41"/>
      <c r="U72" s="41"/>
      <c r="V72" s="41"/>
    </row>
    <row r="73" spans="1:22" ht="40.5" customHeight="1" x14ac:dyDescent="0.25">
      <c r="A73" t="s">
        <v>130</v>
      </c>
      <c r="B73" s="47" t="s">
        <v>96</v>
      </c>
      <c r="C73" s="48" t="s">
        <v>99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53">
        <v>0</v>
      </c>
      <c r="P73" s="17">
        <v>1</v>
      </c>
      <c r="Q73" s="53">
        <v>0</v>
      </c>
      <c r="R73" s="41"/>
      <c r="S73" s="41"/>
      <c r="T73" s="41"/>
      <c r="U73" s="41"/>
      <c r="V73" s="41"/>
    </row>
    <row r="74" spans="1:22" ht="27.75" customHeight="1" x14ac:dyDescent="0.25">
      <c r="B74" s="115" t="s">
        <v>100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</row>
    <row r="75" spans="1:22" ht="27.75" customHeight="1" x14ac:dyDescent="0.25">
      <c r="B75" s="116" t="s">
        <v>4</v>
      </c>
      <c r="C75" s="116"/>
      <c r="D75" s="66">
        <f>D76+D77+D78+D79+D80</f>
        <v>2</v>
      </c>
      <c r="E75" s="57">
        <f t="shared" ref="E75:Q75" si="13">E76+E77+E78+E79+E80</f>
        <v>1</v>
      </c>
      <c r="F75" s="66">
        <f t="shared" si="13"/>
        <v>1</v>
      </c>
      <c r="G75" s="57">
        <f t="shared" si="13"/>
        <v>1</v>
      </c>
      <c r="H75" s="57">
        <f t="shared" si="13"/>
        <v>1</v>
      </c>
      <c r="I75" s="66">
        <f t="shared" si="13"/>
        <v>1</v>
      </c>
      <c r="J75" s="57">
        <f t="shared" si="13"/>
        <v>1</v>
      </c>
      <c r="K75" s="66">
        <f t="shared" si="13"/>
        <v>2.5</v>
      </c>
      <c r="L75" s="66">
        <f t="shared" si="13"/>
        <v>2</v>
      </c>
      <c r="M75" s="66">
        <f t="shared" si="13"/>
        <v>1.5</v>
      </c>
      <c r="N75" s="66">
        <f t="shared" si="13"/>
        <v>2</v>
      </c>
      <c r="O75" s="57">
        <f t="shared" si="13"/>
        <v>1</v>
      </c>
      <c r="P75" s="57">
        <f t="shared" si="13"/>
        <v>1</v>
      </c>
      <c r="Q75" s="66">
        <f t="shared" si="13"/>
        <v>2</v>
      </c>
      <c r="R75" s="49"/>
      <c r="S75" s="49"/>
      <c r="T75" s="49"/>
      <c r="U75" s="49"/>
      <c r="V75" s="49"/>
    </row>
    <row r="76" spans="1:22" ht="51" customHeight="1" x14ac:dyDescent="0.25">
      <c r="A76" t="s">
        <v>133</v>
      </c>
      <c r="B76" s="47" t="s">
        <v>49</v>
      </c>
      <c r="C76" s="48" t="s">
        <v>104</v>
      </c>
      <c r="D76" s="17">
        <v>0.5</v>
      </c>
      <c r="E76" s="17">
        <v>0.5</v>
      </c>
      <c r="F76" s="17">
        <v>0.5</v>
      </c>
      <c r="G76" s="17">
        <v>0.5</v>
      </c>
      <c r="H76" s="17">
        <v>0.5</v>
      </c>
      <c r="I76" s="17">
        <v>0.5</v>
      </c>
      <c r="J76" s="17">
        <v>0.5</v>
      </c>
      <c r="K76" s="17">
        <v>0.5</v>
      </c>
      <c r="L76" s="17">
        <v>0.5</v>
      </c>
      <c r="M76" s="17">
        <v>0.5</v>
      </c>
      <c r="N76" s="17">
        <v>0.5</v>
      </c>
      <c r="O76" s="17">
        <v>0.5</v>
      </c>
      <c r="P76" s="17">
        <v>0.5</v>
      </c>
      <c r="Q76" s="17">
        <v>0.5</v>
      </c>
      <c r="R76" s="41"/>
      <c r="S76" s="41"/>
      <c r="T76" s="41"/>
      <c r="U76" s="41"/>
      <c r="V76" s="41"/>
    </row>
    <row r="77" spans="1:22" ht="52.5" customHeight="1" x14ac:dyDescent="0.25">
      <c r="A77" t="s">
        <v>130</v>
      </c>
      <c r="B77" s="47" t="s">
        <v>50</v>
      </c>
      <c r="C77" s="48" t="s">
        <v>106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17">
        <v>0.5</v>
      </c>
      <c r="L77" s="17">
        <v>0.5</v>
      </c>
      <c r="M77" s="53">
        <v>0</v>
      </c>
      <c r="N77" s="17">
        <v>0.5</v>
      </c>
      <c r="O77" s="53">
        <v>0</v>
      </c>
      <c r="P77" s="53">
        <v>0</v>
      </c>
      <c r="Q77" s="17">
        <v>0.5</v>
      </c>
      <c r="R77" s="41"/>
      <c r="S77" s="41"/>
      <c r="T77" s="41"/>
      <c r="U77" s="41"/>
      <c r="V77" s="41"/>
    </row>
    <row r="78" spans="1:22" ht="78.75" customHeight="1" x14ac:dyDescent="0.25">
      <c r="A78" t="s">
        <v>130</v>
      </c>
      <c r="B78" s="47" t="s">
        <v>101</v>
      </c>
      <c r="C78" s="48" t="s">
        <v>105</v>
      </c>
      <c r="D78" s="17">
        <v>0.5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17">
        <v>0.5</v>
      </c>
      <c r="L78" s="17">
        <v>0.5</v>
      </c>
      <c r="M78" s="53">
        <v>0</v>
      </c>
      <c r="N78" s="17">
        <v>0.5</v>
      </c>
      <c r="O78" s="53">
        <v>0</v>
      </c>
      <c r="P78" s="53">
        <v>0</v>
      </c>
      <c r="Q78" s="17">
        <v>0.5</v>
      </c>
      <c r="R78" s="41"/>
      <c r="S78" s="41"/>
      <c r="T78" s="41"/>
      <c r="U78" s="41"/>
      <c r="V78" s="41"/>
    </row>
    <row r="79" spans="1:22" ht="70.5" customHeight="1" x14ac:dyDescent="0.25">
      <c r="A79" t="s">
        <v>133</v>
      </c>
      <c r="B79" s="47" t="s">
        <v>102</v>
      </c>
      <c r="C79" s="48" t="s">
        <v>56</v>
      </c>
      <c r="D79" s="17">
        <v>0.5</v>
      </c>
      <c r="E79" s="17">
        <v>0.5</v>
      </c>
      <c r="F79" s="17">
        <v>0.5</v>
      </c>
      <c r="G79" s="17">
        <v>0.5</v>
      </c>
      <c r="H79" s="17">
        <v>0.5</v>
      </c>
      <c r="I79" s="17">
        <v>0.5</v>
      </c>
      <c r="J79" s="17">
        <v>0.5</v>
      </c>
      <c r="K79" s="17">
        <v>0.5</v>
      </c>
      <c r="L79" s="17">
        <v>0.5</v>
      </c>
      <c r="M79" s="17">
        <v>0.5</v>
      </c>
      <c r="N79" s="17">
        <v>0.5</v>
      </c>
      <c r="O79" s="17">
        <v>0.5</v>
      </c>
      <c r="P79" s="17">
        <v>0.5</v>
      </c>
      <c r="Q79" s="17">
        <v>0.5</v>
      </c>
      <c r="R79" s="41"/>
      <c r="S79" s="41"/>
      <c r="T79" s="41"/>
      <c r="U79" s="41"/>
      <c r="V79" s="41"/>
    </row>
    <row r="80" spans="1:22" ht="63.75" customHeight="1" x14ac:dyDescent="0.25">
      <c r="A80" t="s">
        <v>130</v>
      </c>
      <c r="B80" s="47" t="s">
        <v>103</v>
      </c>
      <c r="C80" s="48" t="s">
        <v>57</v>
      </c>
      <c r="D80" s="17">
        <v>0.5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17">
        <v>0.5</v>
      </c>
      <c r="L80" s="53">
        <v>0</v>
      </c>
      <c r="M80" s="17">
        <v>0.5</v>
      </c>
      <c r="N80" s="53">
        <v>0</v>
      </c>
      <c r="O80" s="53">
        <v>0</v>
      </c>
      <c r="P80" s="53">
        <v>0</v>
      </c>
      <c r="Q80" s="53">
        <v>0</v>
      </c>
      <c r="R80" s="41"/>
      <c r="S80" s="41"/>
      <c r="T80" s="41"/>
      <c r="U80" s="41"/>
      <c r="V80" s="41"/>
    </row>
    <row r="81" spans="1:22" ht="30" customHeight="1" x14ac:dyDescent="0.25">
      <c r="B81" s="115" t="s">
        <v>107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</row>
    <row r="82" spans="1:22" ht="15.75" x14ac:dyDescent="0.25">
      <c r="B82" s="117" t="s">
        <v>4</v>
      </c>
      <c r="C82" s="117"/>
      <c r="D82" s="66">
        <f>D83+D84+D85+D86</f>
        <v>1.5</v>
      </c>
      <c r="E82" s="66">
        <f t="shared" ref="E82:Q82" si="14">E83+E84+E85+E86</f>
        <v>1</v>
      </c>
      <c r="F82" s="66">
        <f t="shared" si="14"/>
        <v>1</v>
      </c>
      <c r="G82" s="66">
        <f t="shared" si="14"/>
        <v>1</v>
      </c>
      <c r="H82" s="66">
        <f t="shared" si="14"/>
        <v>2</v>
      </c>
      <c r="I82" s="66">
        <f t="shared" si="14"/>
        <v>1</v>
      </c>
      <c r="J82" s="66">
        <f t="shared" si="14"/>
        <v>1</v>
      </c>
      <c r="K82" s="66">
        <f t="shared" si="14"/>
        <v>1.5</v>
      </c>
      <c r="L82" s="66">
        <f t="shared" si="14"/>
        <v>2</v>
      </c>
      <c r="M82" s="66">
        <f t="shared" si="14"/>
        <v>1.5</v>
      </c>
      <c r="N82" s="66">
        <f t="shared" si="14"/>
        <v>1</v>
      </c>
      <c r="O82" s="66">
        <f t="shared" si="14"/>
        <v>1</v>
      </c>
      <c r="P82" s="66">
        <f t="shared" si="14"/>
        <v>1.5</v>
      </c>
      <c r="Q82" s="66">
        <f t="shared" si="14"/>
        <v>1</v>
      </c>
      <c r="R82" s="49"/>
      <c r="S82" s="49"/>
      <c r="T82" s="49"/>
      <c r="U82" s="49"/>
      <c r="V82" s="49"/>
    </row>
    <row r="83" spans="1:22" ht="65.25" customHeight="1" x14ac:dyDescent="0.25">
      <c r="A83" t="s">
        <v>130</v>
      </c>
      <c r="B83" s="47" t="s">
        <v>51</v>
      </c>
      <c r="C83" s="48" t="s">
        <v>108</v>
      </c>
      <c r="D83" s="17">
        <v>0.5</v>
      </c>
      <c r="E83" s="17">
        <v>0.5</v>
      </c>
      <c r="F83" s="17">
        <v>0.5</v>
      </c>
      <c r="G83" s="17">
        <v>0.5</v>
      </c>
      <c r="H83" s="17">
        <v>0.5</v>
      </c>
      <c r="I83" s="17">
        <v>0.5</v>
      </c>
      <c r="J83" s="17">
        <v>0.5</v>
      </c>
      <c r="K83" s="17">
        <v>0.5</v>
      </c>
      <c r="L83" s="17">
        <v>0.5</v>
      </c>
      <c r="M83" s="17">
        <v>0.5</v>
      </c>
      <c r="N83" s="17">
        <v>0.5</v>
      </c>
      <c r="O83" s="17">
        <v>0.5</v>
      </c>
      <c r="P83" s="17">
        <v>0.5</v>
      </c>
      <c r="Q83" s="17">
        <v>0.5</v>
      </c>
      <c r="R83" s="18">
        <v>0.5</v>
      </c>
      <c r="S83" s="18">
        <v>0.5</v>
      </c>
      <c r="T83" s="18">
        <v>0.5</v>
      </c>
      <c r="U83" s="18">
        <v>0.5</v>
      </c>
      <c r="V83" s="18">
        <v>0.5</v>
      </c>
    </row>
    <row r="84" spans="1:22" ht="56.25" customHeight="1" x14ac:dyDescent="0.25">
      <c r="A84" t="s">
        <v>130</v>
      </c>
      <c r="B84" s="47" t="s">
        <v>52</v>
      </c>
      <c r="C84" s="48" t="s">
        <v>109</v>
      </c>
      <c r="D84" s="17">
        <v>0.5</v>
      </c>
      <c r="E84" s="17">
        <v>0.5</v>
      </c>
      <c r="F84" s="17">
        <v>0.5</v>
      </c>
      <c r="G84" s="17">
        <v>0.5</v>
      </c>
      <c r="H84" s="17">
        <v>0.5</v>
      </c>
      <c r="I84" s="17">
        <v>0.5</v>
      </c>
      <c r="J84" s="17">
        <v>0.5</v>
      </c>
      <c r="K84" s="17">
        <v>0.5</v>
      </c>
      <c r="L84" s="17">
        <v>0.5</v>
      </c>
      <c r="M84" s="17">
        <v>0.5</v>
      </c>
      <c r="N84" s="17">
        <v>0.5</v>
      </c>
      <c r="O84" s="17">
        <v>0.5</v>
      </c>
      <c r="P84" s="17">
        <v>0.5</v>
      </c>
      <c r="Q84" s="17">
        <v>0.5</v>
      </c>
      <c r="R84" s="41"/>
      <c r="S84" s="41"/>
      <c r="T84" s="41"/>
      <c r="U84" s="41"/>
      <c r="V84" s="41"/>
    </row>
    <row r="85" spans="1:22" ht="72.75" customHeight="1" x14ac:dyDescent="0.25">
      <c r="A85" t="s">
        <v>130</v>
      </c>
      <c r="B85" s="47" t="s">
        <v>53</v>
      </c>
      <c r="C85" s="48" t="s">
        <v>110</v>
      </c>
      <c r="D85" s="17">
        <v>0.5</v>
      </c>
      <c r="E85" s="53">
        <v>0</v>
      </c>
      <c r="F85" s="53">
        <v>0</v>
      </c>
      <c r="G85" s="53">
        <v>0</v>
      </c>
      <c r="H85" s="17">
        <v>0.5</v>
      </c>
      <c r="I85" s="53">
        <v>0</v>
      </c>
      <c r="J85" s="53">
        <v>0</v>
      </c>
      <c r="K85" s="53">
        <v>0</v>
      </c>
      <c r="L85" s="17">
        <v>0.5</v>
      </c>
      <c r="M85" s="17">
        <v>0.5</v>
      </c>
      <c r="N85" s="53">
        <v>0</v>
      </c>
      <c r="O85" s="53">
        <v>0</v>
      </c>
      <c r="P85" s="17">
        <v>0.5</v>
      </c>
      <c r="Q85" s="53">
        <v>0</v>
      </c>
      <c r="R85" s="41"/>
      <c r="S85" s="41"/>
      <c r="T85" s="41"/>
      <c r="U85" s="41"/>
      <c r="V85" s="41"/>
    </row>
    <row r="86" spans="1:22" ht="69" customHeight="1" x14ac:dyDescent="0.25">
      <c r="A86" t="s">
        <v>130</v>
      </c>
      <c r="B86" s="47" t="s">
        <v>55</v>
      </c>
      <c r="C86" s="48" t="s">
        <v>58</v>
      </c>
      <c r="D86" s="53">
        <v>0</v>
      </c>
      <c r="E86" s="53">
        <v>0</v>
      </c>
      <c r="F86" s="53">
        <v>0</v>
      </c>
      <c r="G86" s="53">
        <v>0</v>
      </c>
      <c r="H86" s="17">
        <v>0.5</v>
      </c>
      <c r="I86" s="53">
        <v>0</v>
      </c>
      <c r="J86" s="53">
        <v>0</v>
      </c>
      <c r="K86" s="17">
        <v>0.5</v>
      </c>
      <c r="L86" s="17">
        <v>0.5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41"/>
      <c r="S86" s="41"/>
      <c r="T86" s="41"/>
      <c r="U86" s="41"/>
      <c r="V86" s="41"/>
    </row>
    <row r="87" spans="1:22" x14ac:dyDescent="0.25">
      <c r="F87" s="91"/>
      <c r="G87" s="91"/>
      <c r="H87" s="91"/>
      <c r="J87" s="91"/>
      <c r="L87" s="91"/>
    </row>
    <row r="88" spans="1:22" x14ac:dyDescent="0.25">
      <c r="F88" s="91"/>
      <c r="G88" s="91"/>
      <c r="H88" s="91"/>
      <c r="J88" s="91"/>
      <c r="L88" s="91"/>
    </row>
    <row r="89" spans="1:22" x14ac:dyDescent="0.25">
      <c r="F89" s="91"/>
      <c r="G89" s="91"/>
      <c r="H89" s="91"/>
      <c r="J89" s="91"/>
      <c r="L89" s="91"/>
    </row>
    <row r="90" spans="1:22" x14ac:dyDescent="0.25">
      <c r="D90" s="38">
        <v>0.5</v>
      </c>
      <c r="E90" s="28"/>
      <c r="F90" s="91"/>
      <c r="G90" s="91"/>
      <c r="H90" s="91"/>
      <c r="J90" s="91"/>
      <c r="L90" s="91"/>
    </row>
    <row r="91" spans="1:22" x14ac:dyDescent="0.25">
      <c r="D91" s="38">
        <v>0</v>
      </c>
      <c r="E91" s="28"/>
      <c r="F91" s="91"/>
      <c r="G91" s="91"/>
      <c r="H91" s="91"/>
      <c r="J91" s="91"/>
      <c r="L91" s="91"/>
    </row>
    <row r="92" spans="1:22" x14ac:dyDescent="0.25">
      <c r="D92" s="28"/>
      <c r="F92" s="91"/>
      <c r="G92" s="91"/>
      <c r="H92" s="91"/>
      <c r="J92" s="91"/>
      <c r="L92" s="91"/>
    </row>
    <row r="93" spans="1:22" x14ac:dyDescent="0.25">
      <c r="D93" s="28"/>
      <c r="F93" s="91"/>
      <c r="G93" s="91"/>
      <c r="H93" s="91"/>
      <c r="J93" s="91"/>
      <c r="L93" s="91"/>
    </row>
    <row r="94" spans="1:22" x14ac:dyDescent="0.25">
      <c r="C94" t="s">
        <v>111</v>
      </c>
      <c r="D94" s="28"/>
      <c r="F94" s="91"/>
      <c r="G94" s="91"/>
      <c r="H94" s="91"/>
      <c r="J94" s="91"/>
      <c r="L94" s="91"/>
    </row>
    <row r="95" spans="1:22" x14ac:dyDescent="0.25">
      <c r="F95" s="91"/>
      <c r="G95" s="91"/>
      <c r="H95" s="91"/>
      <c r="J95" s="91"/>
      <c r="L95" s="91"/>
    </row>
    <row r="96" spans="1:22" x14ac:dyDescent="0.25">
      <c r="F96" s="91"/>
      <c r="G96" s="91"/>
      <c r="H96" s="91"/>
      <c r="J96" s="91"/>
      <c r="L96" s="91"/>
    </row>
    <row r="97" spans="6:12" x14ac:dyDescent="0.25">
      <c r="F97" s="91"/>
      <c r="G97" s="91"/>
      <c r="H97" s="91"/>
      <c r="J97" s="91"/>
      <c r="L97" s="91"/>
    </row>
    <row r="98" spans="6:12" x14ac:dyDescent="0.25">
      <c r="F98" s="91"/>
      <c r="G98" s="91"/>
      <c r="H98" s="91"/>
      <c r="J98" s="91"/>
      <c r="L98" s="91"/>
    </row>
    <row r="99" spans="6:12" x14ac:dyDescent="0.25">
      <c r="F99" s="91"/>
      <c r="G99" s="91"/>
      <c r="H99" s="91"/>
      <c r="J99" s="91"/>
      <c r="L99" s="91"/>
    </row>
    <row r="100" spans="6:12" x14ac:dyDescent="0.25">
      <c r="F100" s="91"/>
      <c r="G100" s="91"/>
      <c r="H100" s="91"/>
      <c r="J100" s="91"/>
      <c r="L100" s="91"/>
    </row>
    <row r="101" spans="6:12" x14ac:dyDescent="0.25">
      <c r="F101" s="91"/>
      <c r="G101" s="91"/>
      <c r="H101" s="91"/>
      <c r="J101" s="91"/>
      <c r="L101" s="91"/>
    </row>
    <row r="102" spans="6:12" x14ac:dyDescent="0.25">
      <c r="F102" s="91"/>
      <c r="G102" s="91"/>
      <c r="H102" s="91"/>
      <c r="J102" s="91"/>
      <c r="L102" s="91"/>
    </row>
    <row r="103" spans="6:12" x14ac:dyDescent="0.25">
      <c r="F103" s="91"/>
      <c r="G103" s="91"/>
      <c r="H103" s="91"/>
      <c r="J103" s="91"/>
      <c r="L103" s="91"/>
    </row>
    <row r="104" spans="6:12" x14ac:dyDescent="0.25">
      <c r="F104" s="91"/>
      <c r="G104" s="91"/>
      <c r="H104" s="91"/>
      <c r="J104" s="91"/>
      <c r="L104" s="91"/>
    </row>
    <row r="105" spans="6:12" x14ac:dyDescent="0.25">
      <c r="F105" s="91"/>
      <c r="G105" s="91"/>
      <c r="H105" s="91"/>
      <c r="J105" s="91"/>
      <c r="L105" s="91"/>
    </row>
    <row r="106" spans="6:12" x14ac:dyDescent="0.25">
      <c r="F106" s="91"/>
      <c r="G106" s="91"/>
      <c r="H106" s="91"/>
      <c r="J106" s="91"/>
      <c r="L106" s="91"/>
    </row>
    <row r="107" spans="6:12" x14ac:dyDescent="0.25">
      <c r="F107" s="91"/>
      <c r="G107" s="91"/>
      <c r="H107" s="91"/>
      <c r="J107" s="91"/>
      <c r="L107" s="91"/>
    </row>
    <row r="108" spans="6:12" x14ac:dyDescent="0.25">
      <c r="F108" s="91"/>
      <c r="G108" s="91"/>
      <c r="H108" s="91"/>
      <c r="J108" s="91"/>
      <c r="L108" s="91"/>
    </row>
    <row r="109" spans="6:12" x14ac:dyDescent="0.25">
      <c r="F109" s="91"/>
      <c r="G109" s="91"/>
      <c r="H109" s="91"/>
      <c r="J109" s="91"/>
      <c r="L109" s="91"/>
    </row>
    <row r="110" spans="6:12" x14ac:dyDescent="0.25">
      <c r="F110" s="91"/>
      <c r="G110" s="91"/>
      <c r="H110" s="91"/>
      <c r="J110" s="91"/>
      <c r="L110" s="91"/>
    </row>
    <row r="111" spans="6:12" x14ac:dyDescent="0.25">
      <c r="F111" s="91"/>
      <c r="G111" s="91"/>
      <c r="H111" s="91"/>
      <c r="J111" s="91"/>
      <c r="L111" s="91"/>
    </row>
    <row r="112" spans="6:12" x14ac:dyDescent="0.25">
      <c r="F112" s="91"/>
      <c r="G112" s="91"/>
      <c r="H112" s="91"/>
      <c r="J112" s="91"/>
      <c r="L112" s="91"/>
    </row>
    <row r="113" spans="6:12" x14ac:dyDescent="0.25">
      <c r="F113" s="91"/>
      <c r="G113" s="91"/>
      <c r="H113" s="91"/>
      <c r="J113" s="91"/>
      <c r="L113" s="91"/>
    </row>
    <row r="114" spans="6:12" x14ac:dyDescent="0.25">
      <c r="F114" s="91"/>
      <c r="G114" s="91"/>
      <c r="H114" s="91"/>
      <c r="J114" s="91"/>
      <c r="L114" s="91"/>
    </row>
    <row r="115" spans="6:12" x14ac:dyDescent="0.25">
      <c r="F115" s="91"/>
      <c r="G115" s="91"/>
      <c r="H115" s="91"/>
      <c r="J115" s="91"/>
      <c r="L115" s="91"/>
    </row>
    <row r="116" spans="6:12" x14ac:dyDescent="0.25">
      <c r="F116" s="91"/>
      <c r="G116" s="91"/>
      <c r="H116" s="91"/>
      <c r="J116" s="91"/>
      <c r="L116" s="91"/>
    </row>
    <row r="117" spans="6:12" x14ac:dyDescent="0.25">
      <c r="F117" s="91"/>
      <c r="G117" s="91"/>
      <c r="H117" s="91"/>
      <c r="J117" s="91"/>
      <c r="L117" s="91"/>
    </row>
    <row r="118" spans="6:12" x14ac:dyDescent="0.25">
      <c r="F118" s="91"/>
      <c r="G118" s="91"/>
      <c r="H118" s="91"/>
      <c r="J118" s="91"/>
      <c r="L118" s="91"/>
    </row>
    <row r="119" spans="6:12" x14ac:dyDescent="0.25">
      <c r="F119" s="91"/>
      <c r="G119" s="91"/>
      <c r="H119" s="91"/>
      <c r="J119" s="91"/>
      <c r="L119" s="91"/>
    </row>
    <row r="120" spans="6:12" x14ac:dyDescent="0.25">
      <c r="F120" s="91"/>
      <c r="G120" s="91"/>
      <c r="H120" s="91"/>
      <c r="J120" s="91"/>
      <c r="L120" s="91"/>
    </row>
    <row r="121" spans="6:12" x14ac:dyDescent="0.25">
      <c r="F121" s="91"/>
      <c r="G121" s="91"/>
      <c r="H121" s="91"/>
      <c r="J121" s="91"/>
      <c r="L121" s="91"/>
    </row>
    <row r="122" spans="6:12" x14ac:dyDescent="0.25">
      <c r="F122" s="91"/>
      <c r="G122" s="91"/>
      <c r="H122" s="91"/>
      <c r="J122" s="91"/>
      <c r="L122" s="91"/>
    </row>
    <row r="123" spans="6:12" x14ac:dyDescent="0.25">
      <c r="F123" s="91"/>
      <c r="G123" s="91"/>
      <c r="H123" s="91"/>
      <c r="J123" s="91"/>
      <c r="L123" s="91"/>
    </row>
    <row r="124" spans="6:12" x14ac:dyDescent="0.25">
      <c r="F124" s="91"/>
      <c r="G124" s="91"/>
      <c r="H124" s="91"/>
      <c r="J124" s="91"/>
      <c r="L124" s="91"/>
    </row>
    <row r="125" spans="6:12" x14ac:dyDescent="0.25">
      <c r="F125" s="91"/>
      <c r="G125" s="91"/>
      <c r="H125" s="91"/>
      <c r="J125" s="91"/>
      <c r="L125" s="91"/>
    </row>
    <row r="126" spans="6:12" x14ac:dyDescent="0.25">
      <c r="F126" s="91"/>
      <c r="G126" s="91"/>
      <c r="H126" s="91"/>
      <c r="J126" s="91"/>
      <c r="L126" s="91"/>
    </row>
    <row r="127" spans="6:12" x14ac:dyDescent="0.25">
      <c r="F127" s="91"/>
      <c r="G127" s="91"/>
      <c r="H127" s="91"/>
      <c r="J127" s="91"/>
      <c r="L127" s="91"/>
    </row>
    <row r="128" spans="6:12" x14ac:dyDescent="0.25">
      <c r="F128" s="91"/>
      <c r="G128" s="91"/>
      <c r="H128" s="91"/>
      <c r="J128" s="91"/>
      <c r="L128" s="91"/>
    </row>
    <row r="129" spans="6:12" x14ac:dyDescent="0.25">
      <c r="F129" s="91"/>
      <c r="G129" s="91"/>
      <c r="H129" s="91"/>
      <c r="J129" s="91"/>
      <c r="L129" s="91"/>
    </row>
    <row r="130" spans="6:12" x14ac:dyDescent="0.25">
      <c r="F130" s="91"/>
      <c r="G130" s="91"/>
      <c r="H130" s="91"/>
      <c r="J130" s="91"/>
      <c r="L130" s="91"/>
    </row>
    <row r="131" spans="6:12" x14ac:dyDescent="0.25">
      <c r="F131" s="91"/>
      <c r="G131" s="91"/>
      <c r="H131" s="91"/>
      <c r="J131" s="91"/>
      <c r="L131" s="91"/>
    </row>
    <row r="132" spans="6:12" x14ac:dyDescent="0.25">
      <c r="F132" s="91"/>
      <c r="G132" s="91"/>
      <c r="H132" s="91"/>
      <c r="J132" s="91"/>
      <c r="L132" s="91"/>
    </row>
    <row r="133" spans="6:12" x14ac:dyDescent="0.25">
      <c r="F133" s="91"/>
      <c r="G133" s="91"/>
      <c r="H133" s="91"/>
      <c r="J133" s="91"/>
      <c r="L133" s="91"/>
    </row>
    <row r="134" spans="6:12" x14ac:dyDescent="0.25">
      <c r="F134" s="91"/>
      <c r="G134" s="91"/>
      <c r="H134" s="91"/>
      <c r="J134" s="91"/>
      <c r="L134" s="91"/>
    </row>
    <row r="135" spans="6:12" x14ac:dyDescent="0.25">
      <c r="F135" s="91"/>
      <c r="G135" s="91"/>
      <c r="H135" s="91"/>
      <c r="J135" s="91"/>
      <c r="L135" s="91"/>
    </row>
    <row r="136" spans="6:12" x14ac:dyDescent="0.25">
      <c r="F136" s="91"/>
      <c r="G136" s="91"/>
      <c r="H136" s="91"/>
      <c r="J136" s="91"/>
      <c r="L136" s="91"/>
    </row>
    <row r="137" spans="6:12" x14ac:dyDescent="0.25">
      <c r="F137" s="91"/>
      <c r="G137" s="91"/>
      <c r="H137" s="91"/>
      <c r="J137" s="91"/>
      <c r="L137" s="91"/>
    </row>
    <row r="138" spans="6:12" x14ac:dyDescent="0.25">
      <c r="F138" s="91"/>
      <c r="G138" s="91"/>
      <c r="H138" s="91"/>
      <c r="J138" s="91"/>
      <c r="L138" s="91"/>
    </row>
    <row r="139" spans="6:12" x14ac:dyDescent="0.25">
      <c r="F139" s="91"/>
      <c r="G139" s="91"/>
      <c r="H139" s="91"/>
      <c r="J139" s="91"/>
      <c r="L139" s="91"/>
    </row>
    <row r="140" spans="6:12" x14ac:dyDescent="0.25">
      <c r="F140" s="91"/>
      <c r="G140" s="91"/>
      <c r="H140" s="91"/>
      <c r="J140" s="91"/>
      <c r="L140" s="91"/>
    </row>
    <row r="141" spans="6:12" x14ac:dyDescent="0.25">
      <c r="F141" s="91"/>
      <c r="G141" s="91"/>
      <c r="H141" s="91"/>
      <c r="J141" s="91"/>
      <c r="L141" s="91"/>
    </row>
    <row r="142" spans="6:12" x14ac:dyDescent="0.25">
      <c r="F142" s="91"/>
      <c r="G142" s="91"/>
      <c r="H142" s="91"/>
      <c r="J142" s="91"/>
      <c r="L142" s="91"/>
    </row>
    <row r="143" spans="6:12" x14ac:dyDescent="0.25">
      <c r="F143" s="91"/>
      <c r="G143" s="91"/>
      <c r="H143" s="91"/>
      <c r="J143" s="91"/>
      <c r="L143" s="91"/>
    </row>
    <row r="144" spans="6:12" x14ac:dyDescent="0.25">
      <c r="F144" s="91"/>
      <c r="G144" s="91"/>
      <c r="H144" s="91"/>
      <c r="J144" s="91"/>
      <c r="L144" s="91"/>
    </row>
    <row r="145" spans="6:12" x14ac:dyDescent="0.25">
      <c r="F145" s="91"/>
      <c r="G145" s="91"/>
      <c r="H145" s="91"/>
      <c r="J145" s="91"/>
      <c r="L145" s="91"/>
    </row>
    <row r="146" spans="6:12" x14ac:dyDescent="0.25">
      <c r="F146" s="91"/>
      <c r="G146" s="91"/>
      <c r="H146" s="91"/>
      <c r="J146" s="91"/>
      <c r="L146" s="91"/>
    </row>
    <row r="147" spans="6:12" x14ac:dyDescent="0.25">
      <c r="F147" s="91"/>
      <c r="G147" s="91"/>
      <c r="H147" s="91"/>
      <c r="J147" s="91"/>
      <c r="L147" s="91"/>
    </row>
    <row r="148" spans="6:12" x14ac:dyDescent="0.25">
      <c r="F148" s="91"/>
      <c r="G148" s="91"/>
      <c r="H148" s="91"/>
      <c r="J148" s="91"/>
      <c r="L148" s="91"/>
    </row>
    <row r="149" spans="6:12" x14ac:dyDescent="0.25">
      <c r="F149" s="91"/>
      <c r="G149" s="91"/>
      <c r="H149" s="91"/>
      <c r="J149" s="91"/>
      <c r="L149" s="91"/>
    </row>
    <row r="150" spans="6:12" x14ac:dyDescent="0.25">
      <c r="F150" s="91"/>
      <c r="G150" s="91"/>
      <c r="H150" s="91"/>
      <c r="J150" s="91"/>
      <c r="L150" s="91"/>
    </row>
    <row r="151" spans="6:12" x14ac:dyDescent="0.25">
      <c r="F151" s="91"/>
      <c r="G151" s="91"/>
      <c r="H151" s="91"/>
      <c r="J151" s="91"/>
      <c r="L151" s="91"/>
    </row>
    <row r="152" spans="6:12" x14ac:dyDescent="0.25">
      <c r="F152" s="91"/>
      <c r="G152" s="91"/>
      <c r="H152" s="91"/>
      <c r="J152" s="91"/>
      <c r="L152" s="91"/>
    </row>
    <row r="153" spans="6:12" x14ac:dyDescent="0.25">
      <c r="F153" s="91"/>
      <c r="G153" s="91"/>
      <c r="H153" s="91"/>
      <c r="J153" s="91"/>
      <c r="L153" s="91"/>
    </row>
    <row r="154" spans="6:12" x14ac:dyDescent="0.25">
      <c r="F154" s="91"/>
      <c r="G154" s="91"/>
      <c r="H154" s="91"/>
      <c r="J154" s="91"/>
      <c r="L154" s="91"/>
    </row>
    <row r="155" spans="6:12" x14ac:dyDescent="0.25">
      <c r="F155" s="91"/>
      <c r="G155" s="91"/>
      <c r="H155" s="91"/>
      <c r="J155" s="91"/>
      <c r="L155" s="91"/>
    </row>
    <row r="156" spans="6:12" x14ac:dyDescent="0.25">
      <c r="F156" s="91"/>
      <c r="G156" s="91"/>
      <c r="H156" s="91"/>
      <c r="J156" s="91"/>
      <c r="L156" s="91"/>
    </row>
    <row r="157" spans="6:12" x14ac:dyDescent="0.25">
      <c r="F157" s="91"/>
      <c r="G157" s="91"/>
      <c r="H157" s="91"/>
      <c r="J157" s="91"/>
      <c r="L157" s="91"/>
    </row>
    <row r="158" spans="6:12" x14ac:dyDescent="0.25">
      <c r="F158" s="91"/>
      <c r="G158" s="91"/>
      <c r="H158" s="91"/>
      <c r="J158" s="91"/>
      <c r="L158" s="91"/>
    </row>
  </sheetData>
  <dataConsolidate function="max"/>
  <mergeCells count="40">
    <mergeCell ref="B8:V8"/>
    <mergeCell ref="B24:V24"/>
    <mergeCell ref="B45:C45"/>
    <mergeCell ref="B25:C25"/>
    <mergeCell ref="B31:V31"/>
    <mergeCell ref="B32:C32"/>
    <mergeCell ref="B9:C9"/>
    <mergeCell ref="B21:V21"/>
    <mergeCell ref="B22:C22"/>
    <mergeCell ref="B43:C43"/>
    <mergeCell ref="B44:C44"/>
    <mergeCell ref="B37:C37"/>
    <mergeCell ref="B38:B39"/>
    <mergeCell ref="B40:C40"/>
    <mergeCell ref="B33:B34"/>
    <mergeCell ref="B35:C35"/>
    <mergeCell ref="B36:C36"/>
    <mergeCell ref="B41:C41"/>
    <mergeCell ref="B42:C42"/>
    <mergeCell ref="B64:C64"/>
    <mergeCell ref="B65:C65"/>
    <mergeCell ref="B46:C46"/>
    <mergeCell ref="B50:V50"/>
    <mergeCell ref="B51:C51"/>
    <mergeCell ref="B59:C59"/>
    <mergeCell ref="B60:C60"/>
    <mergeCell ref="B61:C61"/>
    <mergeCell ref="B62:C62"/>
    <mergeCell ref="B63:C63"/>
    <mergeCell ref="B52:B53"/>
    <mergeCell ref="B54:C54"/>
    <mergeCell ref="B55:C55"/>
    <mergeCell ref="B56:C56"/>
    <mergeCell ref="B57:B58"/>
    <mergeCell ref="B75:C75"/>
    <mergeCell ref="B81:V81"/>
    <mergeCell ref="B82:C82"/>
    <mergeCell ref="B68:V68"/>
    <mergeCell ref="B69:C69"/>
    <mergeCell ref="B74:V74"/>
  </mergeCells>
  <dataValidations count="6">
    <dataValidation type="list" showInputMessage="1" showErrorMessage="1" sqref="D10">
      <formula1>O1:O2</formula1>
    </dataValidation>
    <dataValidation type="list" allowBlank="1" showInputMessage="1" showErrorMessage="1" sqref="J10:K10 D12:Q12 D33:Q33 D38:Q38 D52:Q52 D57:Q57 D66:V66 D67:Q67 D72:Q72 D76:Q80 D85:Q86">
      <formula1>$O$1:$O$2</formula1>
    </dataValidation>
    <dataValidation type="list" showInputMessage="1" showErrorMessage="1" sqref="L10:Q10 E10:I10">
      <formula1>$O$1:$O$2</formula1>
    </dataValidation>
    <dataValidation type="list" allowBlank="1" showInputMessage="1" showErrorMessage="1" sqref="D14:Q20 D11:Q11 D35:Q37 D40:Q46 D54:V56 D59:Q65">
      <formula1>$G$1:$G$2</formula1>
    </dataValidation>
    <dataValidation type="list" allowBlank="1" showInputMessage="1" showErrorMessage="1" sqref="D23:Q23 D26:Q30 D47:V47 D48:Q49 D70:Q71 D73:Q73">
      <formula1>$F$1:$F$2</formula1>
    </dataValidation>
    <dataValidation type="list" allowBlank="1" showInputMessage="1" showErrorMessage="1" sqref="D83:V83 D84:Q84">
      <formula1>$D$90:$D$91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рейтинг</vt:lpstr>
      <vt:lpstr>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2024-04-02T07:01:35Z</dcterms:created>
  <dcterms:modified xsi:type="dcterms:W3CDTF">2024-04-17T23:47:40Z</dcterms:modified>
</cp:coreProperties>
</file>